
<file path=[Content_Types].xml><?xml version="1.0" encoding="utf-8"?>
<Types xmlns="http://schemas.openxmlformats.org/package/2006/content-types">
  <Default Extension="xml" ContentType="application/xml"/>
  <Default Extension="jpeg" ContentType="image/jpeg"/>
  <Default Extension="bin" ContentType="application/vnd.openxmlformats-officedocument.spreadsheetml.printerSettings"/>
  <Default Extension="vml" ContentType="application/vnd.openxmlformats-officedocument.vmlDrawing"/>
  <Default Extension="png" ContentType="image/png"/>
  <Default Extension="rels" ContentType="application/vnd.openxmlformats-package.relationships+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6.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7.xml" ContentType="application/vnd.openxmlformats-officedocument.drawing+xml"/>
  <Override PartName="/xl/ctrlProps/ctrlProp13.xml" ContentType="application/vnd.ms-excel.controlproperties+xml"/>
  <Override PartName="/xl/ctrlProps/ctrlProp14.xml" ContentType="application/vnd.ms-excel.controlproperties+xml"/>
  <Override PartName="/xl/comments4.xml" ContentType="application/vnd.openxmlformats-officedocument.spreadsheetml.comments+xml"/>
  <Override PartName="/xl/drawings/drawing8.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9.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0.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11.xml" ContentType="application/vnd.openxmlformats-officedocument.drawing+xml"/>
  <Override PartName="/xl/ctrlProps/ctrlProp24.xml" ContentType="application/vnd.ms-excel.controlproperties+xml"/>
  <Override PartName="/xl/drawings/drawing12.xml" ContentType="application/vnd.openxmlformats-officedocument.drawing+xml"/>
  <Override PartName="/xl/ctrlProps/ctrlProp25.xml" ContentType="application/vnd.ms-excel.controlproperties+xml"/>
  <Override PartName="/xl/comments5.xml" ContentType="application/vnd.openxmlformats-officedocument.spreadsheetml.comments+xml"/>
  <Override PartName="/xl/drawings/drawing13.xml" ContentType="application/vnd.openxmlformats-officedocument.drawing+xml"/>
  <Override PartName="/xl/ctrlProps/ctrlProp26.xml" ContentType="application/vnd.ms-excel.controlproperties+xml"/>
  <Override PartName="/xl/drawings/drawing14.xml" ContentType="application/vnd.openxmlformats-officedocument.drawing+xml"/>
  <Override PartName="/xl/ctrlProps/ctrlProp27.xml" ContentType="application/vnd.ms-excel.controlproperties+xml"/>
  <Override PartName="/xl/comments6.xml" ContentType="application/vnd.openxmlformats-officedocument.spreadsheetml.comments+xml"/>
  <Override PartName="/xl/drawings/drawing15.xml" ContentType="application/vnd.openxmlformats-officedocument.drawing+xml"/>
  <Override PartName="/xl/ctrlProps/ctrlProp28.xml" ContentType="application/vnd.ms-excel.controlproperties+xml"/>
  <Override PartName="/xl/ctrlProps/ctrlProp29.xml" ContentType="application/vnd.ms-excel.controlproperties+xml"/>
  <Override PartName="/xl/drawings/drawing16.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109" codeName="{7A2D7E96-6E34-419A-AE5F-296B3A7E7977}"/>
  <workbookPr codeName="ThisWorkbook"/>
  <mc:AlternateContent xmlns:mc="http://schemas.openxmlformats.org/markup-compatibility/2006">
    <mc:Choice Requires="x15">
      <x15ac:absPath xmlns:x15ac="http://schemas.microsoft.com/office/spreadsheetml/2010/11/ac" url="/Users/newjoannbittel/Documents/CLIENT/Kauffman Support Services/• 2017_updates/2017_ToolKits/2017_NV_EM_Tools/"/>
    </mc:Choice>
  </mc:AlternateContent>
  <bookViews>
    <workbookView xWindow="13820" yWindow="560" windowWidth="36400" windowHeight="28240" tabRatio="803"/>
  </bookViews>
  <sheets>
    <sheet name="Introduction" sheetId="19" r:id="rId1"/>
    <sheet name="Company Info" sheetId="22" r:id="rId2"/>
    <sheet name="Existing Company Set-Up " sheetId="1" state="hidden" r:id="rId3"/>
    <sheet name="Start-up Company Set-Up " sheetId="2" state="hidden" r:id="rId4"/>
    <sheet name="Sales" sheetId="3" r:id="rId5"/>
    <sheet name="Inventory" sheetId="14" state="hidden" r:id="rId6"/>
    <sheet name="Operating Expenses" sheetId="13" r:id="rId7"/>
    <sheet name="Capital Budget" sheetId="6" r:id="rId8"/>
    <sheet name="Equity &amp; Debt" sheetId="11" r:id="rId9"/>
    <sheet name="Amortization Schedule" sheetId="15" r:id="rId10"/>
    <sheet name="Monthly Income Statement" sheetId="16" r:id="rId11"/>
    <sheet name="Cash Flow" sheetId="8" r:id="rId12"/>
    <sheet name="Year-End Income Statement" sheetId="9" r:id="rId13"/>
    <sheet name="Year-End Balance Sheet" sheetId="10" r:id="rId14"/>
    <sheet name="Ratio Analysis" sheetId="17" r:id="rId15"/>
    <sheet name="Print Options" sheetId="21" r:id="rId16"/>
  </sheets>
  <definedNames>
    <definedName name="Amort_Instructions">'Amortization Schedule'!$B$4:$H$14</definedName>
    <definedName name="Amortization_Table">'Amortization Schedule'!$B$20:$G$61</definedName>
    <definedName name="Capital_Instructions">'Capital Budget'!$B$4:$I$157</definedName>
    <definedName name="Cash_Position">'Equity &amp; Debt'!$A$168:$N$194</definedName>
    <definedName name="Company_Info_Instructions">'Company Info'!$C$3:$G$35</definedName>
    <definedName name="Company_Name">'Existing Company Set-Up '!$C$30</definedName>
    <definedName name="Equity_and_Debt_Page1">'Equity &amp; Debt'!$A$6:$N$105</definedName>
    <definedName name="Equity_and_Debt_Page2">'Equity &amp; Debt'!$A$106:$N$159</definedName>
    <definedName name="Equity_and_Debt_Worksheet">'Equity &amp; Debt'!$A$6:$N$158</definedName>
    <definedName name="Equity_Investment">'Equity &amp; Debt'!$A$23:$N$27</definedName>
    <definedName name="Financial_Ratios">'Ratio Analysis'!$B$16:$M$70</definedName>
    <definedName name="Historical_Balance_Sheet">'Existing Company Set-Up '!$C$29:$G$84</definedName>
    <definedName name="If_your_Balance_Sheet_does_not_balance__an_error_message_will_be_displayed.__If_you_need_additional">'Existing Company Set-Up '!$C$16</definedName>
    <definedName name="Inventory_Instructions">Inventory!$B$4:$G$44</definedName>
    <definedName name="Line_of_Credit">'Equity &amp; Debt'!$A$140:$N$158</definedName>
    <definedName name="Loan1">'Amortization Schedule'!$B$501:$F$542</definedName>
    <definedName name="Loan2">'Amortization Schedule'!$H$501:$L$542</definedName>
    <definedName name="Loan3">'Amortization Schedule'!$N$501:$R$542</definedName>
    <definedName name="Operating_Expense_Instructions">'Operating Expenses'!$B$4:$I$20</definedName>
    <definedName name="Payoff_Instructions">'Existing Company Set-Up '!$C$88:$G$105</definedName>
    <definedName name="Payoff_Schedule">'Existing Company Set-Up '!$C$109:$S$132</definedName>
    <definedName name="_xlnm.Print_Area" localSheetId="15">'Print Options'!$A$19:$K$74</definedName>
    <definedName name="_xlnm.Print_Area" localSheetId="14">'Ratio Analysis'!$C$12:$M$74</definedName>
    <definedName name="_xlnm.Print_Area" localSheetId="13">'Year-End Balance Sheet'!$A$7:$L$51</definedName>
    <definedName name="_xlnm.Print_Area" localSheetId="12">'Year-End Income Statement'!$A$7:$J$55</definedName>
    <definedName name="_xlnm.Print_Titles" localSheetId="7">'Capital Budget'!$161:$162</definedName>
    <definedName name="_xlnm.Print_Titles" localSheetId="11">'Cash Flow'!$3:$4</definedName>
    <definedName name="_xlnm.Print_Titles" localSheetId="5">Inventory!$45:$46</definedName>
    <definedName name="_xlnm.Print_Titles" localSheetId="10">'Monthly Income Statement'!$8:$9</definedName>
    <definedName name="_xlnm.Print_Titles" localSheetId="6">'Operating Expenses'!$24:$25</definedName>
    <definedName name="_xlnm.Print_Titles" localSheetId="15">'Print Options'!$15:$16</definedName>
    <definedName name="_xlnm.Print_Titles" localSheetId="14">'Ratio Analysis'!$12:$13</definedName>
    <definedName name="_xlnm.Print_Titles" localSheetId="4">Sales!$48:$49</definedName>
    <definedName name="_xlnm.Print_Titles" localSheetId="13">'Year-End Balance Sheet'!$3:$5</definedName>
    <definedName name="_xlnm.Print_Titles" localSheetId="12">'Year-End Income Statement'!$3:$5</definedName>
    <definedName name="Ratios_NoAvg">'Ratio Analysis'!$C$12:$M$74</definedName>
    <definedName name="Ratios_WithAvg">'Ratio Analysis'!$A$12:$M$74</definedName>
    <definedName name="Real_Estate_Loans">'Equity &amp; Debt'!$A$47:$N$64</definedName>
    <definedName name="rngEDI_DataA">'Equity &amp; Debt'!$A$23:$O$29</definedName>
    <definedName name="rngEDI_DataB">'Equity &amp; Debt'!$A$47:$O$65</definedName>
    <definedName name="rngEDI_DataC">'Equity &amp; Debt'!$A$86:$O$122</definedName>
    <definedName name="rngEDI_DataD">'Equity &amp; Debt'!$A$140:$O$166</definedName>
    <definedName name="rngEDI_DataE">'Equity &amp; Debt'!$A$196</definedName>
    <definedName name="rngEDI_SectionA">'Equity &amp; Debt'!$A$6:$H$21</definedName>
    <definedName name="rngEDI_SectionB">'Equity &amp; Debt'!$A$30:$H$45</definedName>
    <definedName name="rngEDI_SectionC">'Equity &amp; Debt'!$A$66:$H$84</definedName>
    <definedName name="rngEDI_SectionD">'Equity &amp; Debt'!$A$123:$H$137</definedName>
    <definedName name="rngEDI_SectionE">'Equity &amp; Debt'!$A$168:$N$194</definedName>
    <definedName name="rngIndAvg">'Ratio Analysis'!$A$20:$A$102</definedName>
    <definedName name="rngPayroll">'Company Info'!$G$30</definedName>
    <definedName name="rngPayrollMsg">'Company Info'!$D$32</definedName>
    <definedName name="rngServiceMsg">'Company Info'!$D$27</definedName>
    <definedName name="rngServiceYN">'Company Info'!$G$25</definedName>
    <definedName name="rngSetupMsg">'Company Info'!$D$35</definedName>
    <definedName name="rngSetupYN">'Company Info'!$G$21</definedName>
    <definedName name="rngStartupMsg">'Company Info'!$D$23</definedName>
    <definedName name="Sales_Instructions">Sales!$B$4:$H$45</definedName>
    <definedName name="Set_Up_Instructions">'Existing Company Set-Up '!$C$4:$G$25</definedName>
    <definedName name="SetUp_Existing">'Existing Company Set-Up '!$G$35:$G$39,'Existing Company Set-Up '!$G$44:$G$52,'Existing Company Set-Up '!$G$61:$G$63,'Existing Company Set-Up '!$G$67:$G$69,'Existing Company Set-Up '!$G$76:$G$78,'Existing Company Set-Up '!$G$112:$R$116</definedName>
    <definedName name="SetUp_ExistingYr2">'Existing Company Set-Up '!$G$120:$R$124</definedName>
    <definedName name="SetUp_ExistingYr3">'Existing Company Set-Up '!$G$128:$R$132</definedName>
    <definedName name="SetUp_Inventory">Inventory!$G$9,Inventory!$E$16,Inventory!$F$16,Inventory!$G$16,Inventory!$G$21,Inventory!$G$27,Inventory!$D$53:$O$53,Inventory!$D$60:$O$61,Inventory!$D$63:$O$71,Inventory!$D$100:$O$100,Inventory!$D$107:$O$108,Inventory!$D$110:$O$118</definedName>
    <definedName name="SetUp_InventoryYr3">Inventory!$D$147:$O$147,Inventory!$D$154:$O$155,Inventory!$D$157:$O$165</definedName>
    <definedName name="SetUp_StartUp">'Start-up Company Set-Up '!$H$45:$H$47,'Start-up Company Set-Up '!$H$52:$H$55,'Start-up Company Set-Up '!$H$59,'Start-up Company Set-Up '!$H$62:$H$68,'Start-up Company Set-Up '!$H$72:$H$82,'Start-up Company Set-Up '!$H$84:$H$91</definedName>
    <definedName name="Start_up_Instructions">'Start-up Company Set-Up '!$B$4:$I$36</definedName>
    <definedName name="Start_up_worksheet">'Start-up Company Set-Up '!$B$40:$H$94</definedName>
    <definedName name="Template_Instructions" localSheetId="15">'Print Options'!#REF!</definedName>
    <definedName name="Template_Instructions">Introduction!$B$4:$G$56</definedName>
    <definedName name="Traditional_Business_Loan">'Equity &amp; Debt'!$A$86:$N$121</definedName>
    <definedName name="Year_End_Balance_Sheet">'Year-End Balance Sheet'!$A$7:$L$52</definedName>
    <definedName name="Year_End_Income_Statement">'Year-End Income Statement'!$A$7:$I$55</definedName>
    <definedName name="Year1_Capital_Assumptions">'Capital Budget'!$A$176:$P$192</definedName>
    <definedName name="Year1_Capital_Budget">'Capital Budget'!$A$164:$P$174</definedName>
    <definedName name="Year1_Capital_Info">'Capital Budget'!$A$164:$P$192</definedName>
    <definedName name="Year1_Cash_Flow">'Cash Flow'!$A$6:$O$64</definedName>
    <definedName name="Year1_Inventory_Assumptions">Inventory!$B$82:$P$95</definedName>
    <definedName name="Year1_Inventory_Data">Inventory!$B$51:$P$80</definedName>
    <definedName name="Year1_Inventory_Info">Inventory!$A$51:$P$95</definedName>
    <definedName name="Year1_Monthly_Income_Stmt">'Monthly Income Statement'!$A$11:$O$54</definedName>
    <definedName name="Year1_Operating_Expense_Assumptions">'Operating Expenses'!$A$59:$P$87</definedName>
    <definedName name="Year1_Operating_Expense_Data">'Operating Expenses'!$A$27:$P$57</definedName>
    <definedName name="Year1_Operating_Expenses">'Operating Expenses'!$A$27:$P$87</definedName>
    <definedName name="Year1_Sales_Assumptions">Sales!$A$73:$P$86</definedName>
    <definedName name="Year1_Sales_Data">Sales!$A$52:$P$70</definedName>
    <definedName name="Year1_Sales_Info">Sales!$A$52:$P$86</definedName>
    <definedName name="Year2_Capital_Assumptions">'Capital Budget'!$A$206:$P$222</definedName>
    <definedName name="Year2_Capital_Budget">'Capital Budget'!$A$194:$P$204</definedName>
    <definedName name="Year2_Capital_Info">'Capital Budget'!$A$194:$P$222</definedName>
    <definedName name="Year2_Cash_Flow">'Cash Flow'!$A$67:$N$125</definedName>
    <definedName name="Year2_Inventory_Assumptions">Inventory!$B$129:$P$142</definedName>
    <definedName name="Year2_Inventory_Data">Inventory!$B$98:$P$127</definedName>
    <definedName name="Year2_Inventory_Info">Inventory!$A$98:$P$142</definedName>
    <definedName name="Year2_Monthly_Income_Stmt">'Monthly Income Statement'!$A$57:$N$100</definedName>
    <definedName name="Year2_Operating_Expense_Assumptions">'Operating Expenses'!$A$122:$P$150</definedName>
    <definedName name="Year2_Operating_Expense_Data">'Operating Expenses'!$A$90:$P$120</definedName>
    <definedName name="Year2_Operating_Expenses">'Operating Expenses'!$A$90:$P$150</definedName>
    <definedName name="Year2_Sales_Assumptions">Sales!$A$110:$P$123</definedName>
    <definedName name="Year2_Sales_Data">Sales!$A$89:$P$107</definedName>
    <definedName name="Year2_Sales_Info">Sales!$A$89:$P$124</definedName>
    <definedName name="Year3_Capital_Assumptions">'Capital Budget'!$A$236:$P$252</definedName>
    <definedName name="Year3_Capital_Budget">'Capital Budget'!$A$224:$P$234</definedName>
    <definedName name="Year3_Capital_Info">'Capital Budget'!$A$224:$P$252</definedName>
    <definedName name="Year3_Cash_Flow">'Cash Flow'!$A$128:$N$186</definedName>
    <definedName name="Year3_Inventory_Assumptions">Inventory!$B$176:$P$189</definedName>
    <definedName name="Year3_Inventory_Data">Inventory!$B$145:$P$174</definedName>
    <definedName name="Year3_Inventory_Info">Inventory!$A$145:$P$189</definedName>
    <definedName name="Year3_Monthly_Income_Stmt">'Monthly Income Statement'!$A$103:$N$146</definedName>
    <definedName name="Year3_Operating_Expense_Assumptions">'Operating Expenses'!$A$185:$P$213</definedName>
    <definedName name="Year3_Operating_Expense_Data">'Operating Expenses'!$A$153:$P$183</definedName>
    <definedName name="Year3_Operating_Expenses">'Operating Expenses'!$A$153:$P$213</definedName>
    <definedName name="Year3_Sales_Assumptions">Sales!$A$147:$P$160</definedName>
    <definedName name="Year3_Sales_Data">Sales!$A$126:$P$144</definedName>
    <definedName name="Year3_Sales_Info">Sales!$A$126:$P$160</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98" i="3" l="1"/>
  <c r="E135" i="3"/>
  <c r="E142" i="3"/>
  <c r="E144" i="3"/>
  <c r="C110" i="16"/>
  <c r="F135" i="3"/>
  <c r="F136" i="3"/>
  <c r="G135" i="3"/>
  <c r="H135" i="3"/>
  <c r="H142" i="3"/>
  <c r="H144" i="3"/>
  <c r="I135" i="3"/>
  <c r="I142" i="3"/>
  <c r="I144" i="3"/>
  <c r="J135" i="3"/>
  <c r="J142" i="3"/>
  <c r="J144" i="3"/>
  <c r="K135" i="3"/>
  <c r="L135" i="3"/>
  <c r="M135" i="3"/>
  <c r="M142" i="3"/>
  <c r="M144" i="3"/>
  <c r="N135" i="3"/>
  <c r="N142" i="3"/>
  <c r="N144" i="3"/>
  <c r="L110" i="16"/>
  <c r="O135" i="3"/>
  <c r="O142" i="3"/>
  <c r="O144" i="3"/>
  <c r="D135" i="3"/>
  <c r="E98" i="3"/>
  <c r="F98" i="3"/>
  <c r="G98" i="3"/>
  <c r="H98" i="3"/>
  <c r="H104" i="3"/>
  <c r="I98" i="3"/>
  <c r="J98" i="3"/>
  <c r="J105" i="3"/>
  <c r="J107" i="3"/>
  <c r="K98" i="3"/>
  <c r="K105" i="3"/>
  <c r="K107" i="3"/>
  <c r="I64" i="16"/>
  <c r="L98" i="3"/>
  <c r="L105" i="3"/>
  <c r="L107" i="3"/>
  <c r="J64" i="16"/>
  <c r="M98" i="3"/>
  <c r="N98" i="3"/>
  <c r="O98" i="3"/>
  <c r="O104" i="3"/>
  <c r="D61" i="3"/>
  <c r="D68" i="3"/>
  <c r="D70" i="3"/>
  <c r="E61" i="3"/>
  <c r="F61" i="3"/>
  <c r="F68" i="3"/>
  <c r="F70" i="3"/>
  <c r="G61" i="3"/>
  <c r="G68" i="3"/>
  <c r="H61" i="3"/>
  <c r="I61" i="3"/>
  <c r="I68" i="3"/>
  <c r="I70" i="3"/>
  <c r="J61" i="3"/>
  <c r="J68" i="3"/>
  <c r="J70" i="3"/>
  <c r="I18" i="16"/>
  <c r="K61" i="3"/>
  <c r="K68" i="3"/>
  <c r="K70" i="3"/>
  <c r="J18" i="16"/>
  <c r="L61" i="3"/>
  <c r="M61" i="3"/>
  <c r="N61" i="3"/>
  <c r="O61" i="3"/>
  <c r="N508" i="15"/>
  <c r="R506" i="15"/>
  <c r="Q507" i="15"/>
  <c r="O507" i="15"/>
  <c r="Q508" i="15"/>
  <c r="R508" i="15"/>
  <c r="L506" i="15"/>
  <c r="K507" i="15"/>
  <c r="I507" i="15"/>
  <c r="H508" i="15"/>
  <c r="J508" i="15"/>
  <c r="K508" i="15"/>
  <c r="L508" i="15"/>
  <c r="B508" i="15"/>
  <c r="D508" i="15"/>
  <c r="C507" i="15"/>
  <c r="F506" i="15"/>
  <c r="E507" i="15"/>
  <c r="D62" i="15"/>
  <c r="D65" i="15"/>
  <c r="D66" i="15"/>
  <c r="E62" i="15"/>
  <c r="C63" i="15"/>
  <c r="B66" i="15"/>
  <c r="B49" i="15"/>
  <c r="D28" i="15"/>
  <c r="C29" i="15"/>
  <c r="B32" i="15"/>
  <c r="D45" i="15"/>
  <c r="C46" i="15"/>
  <c r="D44" i="6"/>
  <c r="D45" i="6"/>
  <c r="D46" i="6"/>
  <c r="D47" i="6"/>
  <c r="D48" i="6"/>
  <c r="G48" i="6"/>
  <c r="H48" i="6"/>
  <c r="D49" i="6"/>
  <c r="H49" i="6"/>
  <c r="H19" i="6"/>
  <c r="D36" i="6"/>
  <c r="H34" i="6"/>
  <c r="H30" i="6"/>
  <c r="H31" i="6"/>
  <c r="H32" i="6"/>
  <c r="H33" i="6"/>
  <c r="H35" i="6"/>
  <c r="N68" i="6"/>
  <c r="D105" i="6"/>
  <c r="E105" i="6"/>
  <c r="F105" i="6"/>
  <c r="G105" i="6"/>
  <c r="D99" i="6"/>
  <c r="E99" i="6"/>
  <c r="F99" i="6"/>
  <c r="D101" i="6"/>
  <c r="E101" i="6"/>
  <c r="F101" i="6"/>
  <c r="D103" i="6"/>
  <c r="D107" i="6"/>
  <c r="E107" i="6"/>
  <c r="D109" i="6"/>
  <c r="G49" i="6"/>
  <c r="G34" i="6"/>
  <c r="G30" i="6"/>
  <c r="G31" i="6"/>
  <c r="G32" i="6"/>
  <c r="G36" i="6"/>
  <c r="G33" i="6"/>
  <c r="G35" i="6"/>
  <c r="M63" i="6"/>
  <c r="F45" i="6"/>
  <c r="F34" i="6"/>
  <c r="F30" i="6"/>
  <c r="F31" i="6"/>
  <c r="F32" i="6"/>
  <c r="F33" i="6"/>
  <c r="F35" i="6"/>
  <c r="B56" i="6"/>
  <c r="O232" i="6"/>
  <c r="M176" i="8"/>
  <c r="N232" i="6"/>
  <c r="M232" i="6"/>
  <c r="L232" i="6"/>
  <c r="J176" i="8"/>
  <c r="K232" i="6"/>
  <c r="I176" i="8"/>
  <c r="J232" i="6"/>
  <c r="I232" i="6"/>
  <c r="G176" i="8"/>
  <c r="H232" i="6"/>
  <c r="G232" i="6"/>
  <c r="E176" i="8"/>
  <c r="F232" i="6"/>
  <c r="D176" i="8"/>
  <c r="E232" i="6"/>
  <c r="C176" i="8"/>
  <c r="D232" i="6"/>
  <c r="O202" i="6"/>
  <c r="N202" i="6"/>
  <c r="L115" i="8"/>
  <c r="M202" i="6"/>
  <c r="L202" i="6"/>
  <c r="J115" i="8"/>
  <c r="K202" i="6"/>
  <c r="I115" i="8"/>
  <c r="J202" i="6"/>
  <c r="H115" i="8"/>
  <c r="I202" i="6"/>
  <c r="G115" i="8"/>
  <c r="H202" i="6"/>
  <c r="F115" i="8"/>
  <c r="G202" i="6"/>
  <c r="E115" i="8"/>
  <c r="F202" i="6"/>
  <c r="E202" i="6"/>
  <c r="C115" i="8"/>
  <c r="D202" i="6"/>
  <c r="B115" i="8"/>
  <c r="P234" i="6"/>
  <c r="D172" i="6"/>
  <c r="E172" i="6"/>
  <c r="D54" i="8"/>
  <c r="F172" i="6"/>
  <c r="E54" i="8"/>
  <c r="G172" i="6"/>
  <c r="F54" i="8"/>
  <c r="H172" i="6"/>
  <c r="G54" i="8"/>
  <c r="I172" i="6"/>
  <c r="H54" i="8"/>
  <c r="J172" i="6"/>
  <c r="K172" i="6"/>
  <c r="J54" i="8"/>
  <c r="L172" i="6"/>
  <c r="M172" i="6"/>
  <c r="L54" i="8"/>
  <c r="N172" i="6"/>
  <c r="M54" i="8"/>
  <c r="O172" i="6"/>
  <c r="N54" i="8"/>
  <c r="P230" i="6"/>
  <c r="P229" i="6"/>
  <c r="P228" i="6"/>
  <c r="P227" i="6"/>
  <c r="P226" i="6"/>
  <c r="P204" i="6"/>
  <c r="P200" i="6"/>
  <c r="P199" i="6"/>
  <c r="P198" i="6"/>
  <c r="P197" i="6"/>
  <c r="P196" i="6"/>
  <c r="P134" i="6"/>
  <c r="P132" i="6"/>
  <c r="P130" i="6"/>
  <c r="P128" i="6"/>
  <c r="P126" i="6"/>
  <c r="P124" i="6"/>
  <c r="P121" i="6"/>
  <c r="P119" i="6"/>
  <c r="P117" i="6"/>
  <c r="P115" i="6"/>
  <c r="P113" i="6"/>
  <c r="P111" i="6"/>
  <c r="P98" i="6"/>
  <c r="B162" i="6"/>
  <c r="P174" i="6"/>
  <c r="P108" i="6"/>
  <c r="P106" i="6"/>
  <c r="P104" i="6"/>
  <c r="P102" i="6"/>
  <c r="P100" i="6"/>
  <c r="P170" i="6"/>
  <c r="P169" i="6"/>
  <c r="P168" i="6"/>
  <c r="P167" i="6"/>
  <c r="P166" i="6"/>
  <c r="B32" i="8"/>
  <c r="B41" i="8"/>
  <c r="B36" i="16"/>
  <c r="B29" i="8"/>
  <c r="B12" i="8"/>
  <c r="B15" i="8"/>
  <c r="I54" i="8"/>
  <c r="B51" i="8"/>
  <c r="B47" i="8"/>
  <c r="B39" i="8"/>
  <c r="B34" i="16"/>
  <c r="B38" i="8"/>
  <c r="B37" i="8"/>
  <c r="B36" i="8"/>
  <c r="B33" i="8"/>
  <c r="B30" i="8"/>
  <c r="B28" i="8"/>
  <c r="B27" i="8"/>
  <c r="B24" i="8"/>
  <c r="C14" i="8"/>
  <c r="D14" i="8"/>
  <c r="E14" i="8"/>
  <c r="F14" i="8"/>
  <c r="G14" i="8"/>
  <c r="H14" i="8"/>
  <c r="I14" i="8"/>
  <c r="J14" i="8"/>
  <c r="K14" i="8"/>
  <c r="L14" i="8"/>
  <c r="M14" i="8"/>
  <c r="N14" i="8"/>
  <c r="C13" i="8"/>
  <c r="D13" i="8"/>
  <c r="E13" i="8"/>
  <c r="F13" i="8"/>
  <c r="G13" i="8"/>
  <c r="H13" i="8"/>
  <c r="I13" i="8"/>
  <c r="J13" i="8"/>
  <c r="K13" i="8"/>
  <c r="L13" i="8"/>
  <c r="M13" i="8"/>
  <c r="N13" i="8"/>
  <c r="C12" i="8"/>
  <c r="D12" i="8"/>
  <c r="E12" i="8"/>
  <c r="F12" i="8"/>
  <c r="G12" i="8"/>
  <c r="H12" i="8"/>
  <c r="I12" i="8"/>
  <c r="J12" i="8"/>
  <c r="K12" i="8"/>
  <c r="L12" i="8"/>
  <c r="M12" i="8"/>
  <c r="N12" i="8"/>
  <c r="B11" i="8"/>
  <c r="C11" i="8"/>
  <c r="D11" i="8"/>
  <c r="E11" i="8"/>
  <c r="F11" i="8"/>
  <c r="G11" i="8"/>
  <c r="H11" i="8"/>
  <c r="I11" i="8"/>
  <c r="J11" i="8"/>
  <c r="K11" i="8"/>
  <c r="L11" i="8"/>
  <c r="M11" i="8"/>
  <c r="N11" i="8"/>
  <c r="L176" i="8"/>
  <c r="K176" i="8"/>
  <c r="H176" i="8"/>
  <c r="F176" i="8"/>
  <c r="M115" i="8"/>
  <c r="K115" i="8"/>
  <c r="B155" i="8"/>
  <c r="C155" i="8"/>
  <c r="D155" i="8"/>
  <c r="E155" i="8"/>
  <c r="F155" i="8"/>
  <c r="G155" i="8"/>
  <c r="H155" i="8"/>
  <c r="I155" i="8"/>
  <c r="J155" i="8"/>
  <c r="K155" i="8"/>
  <c r="L155" i="8"/>
  <c r="M155" i="8"/>
  <c r="A173" i="8"/>
  <c r="A172" i="8"/>
  <c r="A171" i="8"/>
  <c r="A112" i="8"/>
  <c r="A111" i="8"/>
  <c r="A110" i="8"/>
  <c r="A51" i="8"/>
  <c r="A50" i="8"/>
  <c r="A49" i="8"/>
  <c r="B135" i="8"/>
  <c r="C135" i="8"/>
  <c r="D135" i="8"/>
  <c r="E135" i="8"/>
  <c r="F135" i="8"/>
  <c r="G135" i="8"/>
  <c r="H135" i="8"/>
  <c r="I135" i="8"/>
  <c r="J135" i="8"/>
  <c r="K135" i="8"/>
  <c r="L135" i="8"/>
  <c r="M135" i="8"/>
  <c r="M136" i="8"/>
  <c r="L136" i="8"/>
  <c r="K136" i="8"/>
  <c r="J136" i="8"/>
  <c r="I136" i="8"/>
  <c r="H136" i="8"/>
  <c r="G136" i="8"/>
  <c r="F136" i="8"/>
  <c r="E136" i="8"/>
  <c r="D136" i="8"/>
  <c r="C136" i="8"/>
  <c r="B136" i="8"/>
  <c r="B74" i="8"/>
  <c r="C74" i="8"/>
  <c r="D74" i="8"/>
  <c r="E74" i="8"/>
  <c r="F74" i="8"/>
  <c r="G74" i="8"/>
  <c r="H74" i="8"/>
  <c r="I74" i="8"/>
  <c r="J74" i="8"/>
  <c r="K74" i="8"/>
  <c r="L74" i="8"/>
  <c r="M74" i="8"/>
  <c r="M75" i="8"/>
  <c r="L75" i="8"/>
  <c r="K75" i="8"/>
  <c r="J75" i="8"/>
  <c r="I75" i="8"/>
  <c r="H75" i="8"/>
  <c r="G75" i="8"/>
  <c r="F75" i="8"/>
  <c r="E75" i="8"/>
  <c r="D75" i="8"/>
  <c r="C75" i="8"/>
  <c r="B75" i="8"/>
  <c r="M152" i="8"/>
  <c r="L152" i="8"/>
  <c r="K152" i="8"/>
  <c r="J152" i="8"/>
  <c r="I152" i="8"/>
  <c r="H152" i="8"/>
  <c r="G152" i="8"/>
  <c r="F152" i="8"/>
  <c r="E152" i="8"/>
  <c r="D152" i="8"/>
  <c r="C152" i="8"/>
  <c r="B152" i="8"/>
  <c r="L179" i="8"/>
  <c r="L133" i="8"/>
  <c r="L134" i="8"/>
  <c r="K179" i="8"/>
  <c r="K133" i="8"/>
  <c r="K134" i="8"/>
  <c r="I179" i="8"/>
  <c r="I133" i="8"/>
  <c r="I134" i="8"/>
  <c r="H179" i="8"/>
  <c r="H133" i="8"/>
  <c r="H134" i="8"/>
  <c r="F179" i="8"/>
  <c r="F133" i="8"/>
  <c r="F134" i="8"/>
  <c r="D179" i="8"/>
  <c r="D133" i="8"/>
  <c r="D134" i="8"/>
  <c r="C179" i="8"/>
  <c r="C133" i="8"/>
  <c r="C134" i="8"/>
  <c r="B133" i="8"/>
  <c r="B134" i="8"/>
  <c r="B179" i="8"/>
  <c r="M72" i="8"/>
  <c r="M73" i="8"/>
  <c r="C57" i="8"/>
  <c r="D57" i="8"/>
  <c r="E57" i="8"/>
  <c r="C59" i="8"/>
  <c r="D59" i="8"/>
  <c r="E59" i="8"/>
  <c r="F59" i="8"/>
  <c r="G59" i="8"/>
  <c r="H59" i="8"/>
  <c r="I59" i="8"/>
  <c r="J59" i="8"/>
  <c r="K59" i="8"/>
  <c r="L59" i="8"/>
  <c r="M59" i="8"/>
  <c r="N59" i="8"/>
  <c r="C58" i="8"/>
  <c r="D58" i="8"/>
  <c r="E58" i="8"/>
  <c r="F58" i="8"/>
  <c r="G58" i="8"/>
  <c r="H58" i="8"/>
  <c r="I58" i="8"/>
  <c r="J58" i="8"/>
  <c r="K58" i="8"/>
  <c r="L58" i="8"/>
  <c r="M58" i="8"/>
  <c r="N58" i="8"/>
  <c r="F57" i="8"/>
  <c r="G57" i="8"/>
  <c r="H57" i="8"/>
  <c r="I57" i="8"/>
  <c r="J57" i="8"/>
  <c r="K57" i="8"/>
  <c r="L57" i="8"/>
  <c r="M57" i="8"/>
  <c r="N57" i="8"/>
  <c r="C52" i="8"/>
  <c r="D52" i="8"/>
  <c r="E52" i="8"/>
  <c r="F52" i="8"/>
  <c r="G52" i="8"/>
  <c r="H52" i="8"/>
  <c r="I52" i="8"/>
  <c r="J52" i="8"/>
  <c r="K52" i="8"/>
  <c r="L52" i="8"/>
  <c r="M52" i="8"/>
  <c r="N52" i="8"/>
  <c r="C51" i="8"/>
  <c r="D51" i="8"/>
  <c r="E51" i="8"/>
  <c r="F51" i="8"/>
  <c r="G51" i="8"/>
  <c r="H51" i="8"/>
  <c r="I51" i="8"/>
  <c r="J51" i="8"/>
  <c r="K51" i="8"/>
  <c r="L51" i="8"/>
  <c r="M51" i="8"/>
  <c r="N51" i="8"/>
  <c r="C50" i="8"/>
  <c r="D50" i="8"/>
  <c r="E50" i="8"/>
  <c r="F50" i="8"/>
  <c r="G50" i="8"/>
  <c r="H50" i="8"/>
  <c r="I50" i="8"/>
  <c r="J50" i="8"/>
  <c r="K50" i="8"/>
  <c r="L50" i="8"/>
  <c r="M50" i="8"/>
  <c r="N50" i="8"/>
  <c r="C49" i="8"/>
  <c r="D49" i="8"/>
  <c r="E49" i="8"/>
  <c r="F49" i="8"/>
  <c r="G49" i="8"/>
  <c r="H49" i="8"/>
  <c r="I49" i="8"/>
  <c r="J49" i="8"/>
  <c r="K49" i="8"/>
  <c r="L49" i="8"/>
  <c r="M49" i="8"/>
  <c r="N49" i="8"/>
  <c r="C48" i="8"/>
  <c r="D48" i="8"/>
  <c r="E48" i="8"/>
  <c r="F48" i="8"/>
  <c r="G48" i="8"/>
  <c r="H48" i="8"/>
  <c r="I48" i="8"/>
  <c r="J48" i="8"/>
  <c r="K48" i="8"/>
  <c r="L48" i="8"/>
  <c r="M48" i="8"/>
  <c r="N48" i="8"/>
  <c r="C47" i="8"/>
  <c r="D47" i="8"/>
  <c r="E47" i="8"/>
  <c r="F47" i="8"/>
  <c r="G47" i="8"/>
  <c r="H47" i="8"/>
  <c r="I47" i="8"/>
  <c r="J47" i="8"/>
  <c r="K47" i="8"/>
  <c r="L47" i="8"/>
  <c r="M47" i="8"/>
  <c r="N47" i="8"/>
  <c r="C46" i="8"/>
  <c r="D46" i="8"/>
  <c r="E46" i="8"/>
  <c r="F46" i="8"/>
  <c r="G46" i="8"/>
  <c r="H46" i="8"/>
  <c r="I46" i="8"/>
  <c r="J46" i="8"/>
  <c r="K46" i="8"/>
  <c r="L46" i="8"/>
  <c r="M46" i="8"/>
  <c r="N46" i="8"/>
  <c r="C45" i="8"/>
  <c r="D45" i="8"/>
  <c r="E45" i="8"/>
  <c r="F45" i="8"/>
  <c r="G45" i="8"/>
  <c r="H45" i="8"/>
  <c r="I45" i="8"/>
  <c r="J45" i="8"/>
  <c r="K45" i="8"/>
  <c r="L45" i="8"/>
  <c r="M45" i="8"/>
  <c r="N45" i="8"/>
  <c r="C44" i="8"/>
  <c r="D44" i="8"/>
  <c r="E44" i="8"/>
  <c r="F44" i="8"/>
  <c r="G44" i="8"/>
  <c r="H44" i="8"/>
  <c r="I44" i="8"/>
  <c r="J44" i="8"/>
  <c r="K44" i="8"/>
  <c r="L44" i="8"/>
  <c r="M44" i="8"/>
  <c r="N44" i="8"/>
  <c r="C43" i="8"/>
  <c r="D43" i="8"/>
  <c r="E43" i="8"/>
  <c r="F43" i="8"/>
  <c r="G43" i="8"/>
  <c r="H43" i="8"/>
  <c r="I43" i="8"/>
  <c r="J43" i="8"/>
  <c r="K43" i="8"/>
  <c r="L43" i="8"/>
  <c r="M43" i="8"/>
  <c r="N43" i="8"/>
  <c r="C42" i="8"/>
  <c r="D42" i="8"/>
  <c r="E42" i="8"/>
  <c r="F42" i="8"/>
  <c r="G42" i="8"/>
  <c r="H42" i="8"/>
  <c r="I42" i="8"/>
  <c r="J42" i="8"/>
  <c r="K42" i="8"/>
  <c r="L42" i="8"/>
  <c r="M42" i="8"/>
  <c r="N42" i="8"/>
  <c r="C41" i="8"/>
  <c r="D41" i="8"/>
  <c r="E41" i="8"/>
  <c r="F41" i="8"/>
  <c r="G41" i="8"/>
  <c r="H41" i="8"/>
  <c r="I41" i="8"/>
  <c r="J41" i="8"/>
  <c r="K41" i="8"/>
  <c r="L41" i="8"/>
  <c r="M41" i="8"/>
  <c r="N41" i="8"/>
  <c r="C40" i="8"/>
  <c r="D40" i="8"/>
  <c r="E40" i="8"/>
  <c r="F40" i="8"/>
  <c r="G40" i="8"/>
  <c r="H40" i="8"/>
  <c r="I40" i="8"/>
  <c r="J40" i="8"/>
  <c r="K40" i="8"/>
  <c r="L40" i="8"/>
  <c r="M40" i="8"/>
  <c r="N40" i="8"/>
  <c r="C39" i="8"/>
  <c r="D39" i="8"/>
  <c r="E39" i="8"/>
  <c r="F39" i="8"/>
  <c r="G39" i="8"/>
  <c r="H39" i="8"/>
  <c r="I39" i="8"/>
  <c r="J39" i="8"/>
  <c r="K39" i="8"/>
  <c r="L39" i="8"/>
  <c r="M39" i="8"/>
  <c r="N39" i="8"/>
  <c r="C38" i="8"/>
  <c r="D38" i="8"/>
  <c r="E38" i="8"/>
  <c r="F38" i="8"/>
  <c r="G38" i="8"/>
  <c r="H38" i="8"/>
  <c r="I38" i="8"/>
  <c r="J38" i="8"/>
  <c r="K38" i="8"/>
  <c r="L38" i="8"/>
  <c r="M38" i="8"/>
  <c r="N38" i="8"/>
  <c r="C37" i="8"/>
  <c r="D37" i="8"/>
  <c r="E37" i="8"/>
  <c r="F37" i="8"/>
  <c r="G37" i="8"/>
  <c r="H37" i="8"/>
  <c r="I37" i="8"/>
  <c r="J37" i="8"/>
  <c r="K37" i="8"/>
  <c r="L37" i="8"/>
  <c r="M37" i="8"/>
  <c r="N37" i="8"/>
  <c r="C36" i="8"/>
  <c r="D36" i="8"/>
  <c r="E36" i="8"/>
  <c r="F36" i="8"/>
  <c r="G36" i="8"/>
  <c r="H36" i="8"/>
  <c r="I36" i="8"/>
  <c r="J36" i="8"/>
  <c r="K36" i="8"/>
  <c r="L36" i="8"/>
  <c r="M36" i="8"/>
  <c r="N36" i="8"/>
  <c r="C34" i="8"/>
  <c r="D34" i="8"/>
  <c r="E34" i="8"/>
  <c r="F34" i="8"/>
  <c r="G34" i="8"/>
  <c r="H34" i="8"/>
  <c r="I34" i="8"/>
  <c r="J34" i="8"/>
  <c r="K34" i="8"/>
  <c r="L34" i="8"/>
  <c r="M34" i="8"/>
  <c r="N34" i="8"/>
  <c r="C33" i="8"/>
  <c r="D33" i="8"/>
  <c r="E33" i="8"/>
  <c r="F33" i="8"/>
  <c r="G33" i="8"/>
  <c r="H33" i="8"/>
  <c r="I33" i="8"/>
  <c r="J33" i="8"/>
  <c r="K33" i="8"/>
  <c r="L33" i="8"/>
  <c r="M33" i="8"/>
  <c r="N33" i="8"/>
  <c r="C32" i="8"/>
  <c r="D32" i="8"/>
  <c r="E32" i="8"/>
  <c r="F32" i="8"/>
  <c r="G32" i="8"/>
  <c r="H32" i="8"/>
  <c r="I32" i="8"/>
  <c r="J32" i="8"/>
  <c r="K32" i="8"/>
  <c r="L32" i="8"/>
  <c r="M32" i="8"/>
  <c r="N32" i="8"/>
  <c r="C31" i="8"/>
  <c r="D31" i="8"/>
  <c r="E31" i="8"/>
  <c r="F31" i="8"/>
  <c r="G31" i="8"/>
  <c r="H31" i="8"/>
  <c r="I31" i="8"/>
  <c r="J31" i="8"/>
  <c r="K31" i="8"/>
  <c r="L31" i="8"/>
  <c r="M31" i="8"/>
  <c r="N31" i="8"/>
  <c r="C30" i="8"/>
  <c r="D30" i="8"/>
  <c r="E30" i="8"/>
  <c r="F30" i="8"/>
  <c r="G30" i="8"/>
  <c r="H30" i="8"/>
  <c r="I30" i="8"/>
  <c r="J30" i="8"/>
  <c r="K30" i="8"/>
  <c r="L30" i="8"/>
  <c r="M30" i="8"/>
  <c r="N30" i="8"/>
  <c r="C29" i="8"/>
  <c r="D29" i="8"/>
  <c r="E29" i="8"/>
  <c r="F29" i="8"/>
  <c r="G29" i="8"/>
  <c r="H29" i="8"/>
  <c r="I29" i="8"/>
  <c r="J29" i="8"/>
  <c r="K29" i="8"/>
  <c r="L29" i="8"/>
  <c r="M29" i="8"/>
  <c r="N29" i="8"/>
  <c r="C28" i="8"/>
  <c r="D28" i="8"/>
  <c r="E28" i="8"/>
  <c r="F28" i="8"/>
  <c r="G28" i="8"/>
  <c r="H28" i="8"/>
  <c r="I28" i="8"/>
  <c r="J28" i="8"/>
  <c r="K28" i="8"/>
  <c r="L28" i="8"/>
  <c r="M28" i="8"/>
  <c r="N28" i="8"/>
  <c r="C27" i="8"/>
  <c r="D27" i="8"/>
  <c r="E27" i="8"/>
  <c r="F27" i="8"/>
  <c r="G27" i="8"/>
  <c r="H27" i="8"/>
  <c r="I27" i="8"/>
  <c r="J27" i="8"/>
  <c r="K27" i="8"/>
  <c r="L27" i="8"/>
  <c r="M27" i="8"/>
  <c r="N27" i="8"/>
  <c r="C26" i="8"/>
  <c r="D26" i="8"/>
  <c r="E26" i="8"/>
  <c r="F26" i="8"/>
  <c r="G26" i="8"/>
  <c r="H26" i="8"/>
  <c r="I26" i="8"/>
  <c r="J26" i="8"/>
  <c r="K26" i="8"/>
  <c r="L26" i="8"/>
  <c r="M26" i="8"/>
  <c r="N26" i="8"/>
  <c r="C25" i="8"/>
  <c r="D25" i="8"/>
  <c r="E25" i="8"/>
  <c r="F25" i="8"/>
  <c r="G25" i="8"/>
  <c r="H25" i="8"/>
  <c r="I25" i="8"/>
  <c r="J25" i="8"/>
  <c r="K25" i="8"/>
  <c r="L25" i="8"/>
  <c r="M25" i="8"/>
  <c r="N25" i="8"/>
  <c r="C24" i="8"/>
  <c r="D24" i="8"/>
  <c r="E24" i="8"/>
  <c r="F24" i="8"/>
  <c r="G24" i="8"/>
  <c r="H24" i="8"/>
  <c r="I24" i="8"/>
  <c r="J24" i="8"/>
  <c r="K24" i="8"/>
  <c r="L24" i="8"/>
  <c r="M24" i="8"/>
  <c r="N24" i="8"/>
  <c r="C21" i="8"/>
  <c r="B20" i="8"/>
  <c r="B63" i="8"/>
  <c r="E133" i="8"/>
  <c r="G133" i="8"/>
  <c r="J133" i="8"/>
  <c r="M133" i="8"/>
  <c r="E134" i="8"/>
  <c r="G134" i="8"/>
  <c r="J134" i="8"/>
  <c r="M134" i="8"/>
  <c r="B72" i="8"/>
  <c r="C72" i="8"/>
  <c r="D72" i="8"/>
  <c r="E72" i="8"/>
  <c r="F72" i="8"/>
  <c r="G72" i="8"/>
  <c r="H72" i="8"/>
  <c r="I72" i="8"/>
  <c r="J72" i="8"/>
  <c r="K72" i="8"/>
  <c r="L72" i="8"/>
  <c r="B73" i="8"/>
  <c r="C73" i="8"/>
  <c r="D73" i="8"/>
  <c r="E73" i="8"/>
  <c r="F73" i="8"/>
  <c r="G73" i="8"/>
  <c r="H73" i="8"/>
  <c r="I73" i="8"/>
  <c r="J73" i="8"/>
  <c r="K73" i="8"/>
  <c r="L73" i="8"/>
  <c r="A6" i="8"/>
  <c r="A67" i="8"/>
  <c r="A128" i="8"/>
  <c r="F3" i="8"/>
  <c r="B94" i="8"/>
  <c r="C94" i="8"/>
  <c r="D94" i="8"/>
  <c r="E94" i="8"/>
  <c r="F94" i="8"/>
  <c r="G94" i="8"/>
  <c r="H94" i="8"/>
  <c r="I94" i="8"/>
  <c r="J94" i="8"/>
  <c r="K94" i="8"/>
  <c r="L94" i="8"/>
  <c r="M94" i="8"/>
  <c r="M181" i="8"/>
  <c r="L181" i="8"/>
  <c r="K181" i="8"/>
  <c r="J181" i="8"/>
  <c r="I181" i="8"/>
  <c r="H181" i="8"/>
  <c r="G181" i="8"/>
  <c r="F181" i="8"/>
  <c r="E181" i="8"/>
  <c r="D181" i="8"/>
  <c r="C181" i="8"/>
  <c r="B181" i="8"/>
  <c r="M120" i="8"/>
  <c r="L120" i="8"/>
  <c r="K120" i="8"/>
  <c r="J120" i="8"/>
  <c r="I120" i="8"/>
  <c r="H120" i="8"/>
  <c r="G120" i="8"/>
  <c r="F120" i="8"/>
  <c r="E120" i="8"/>
  <c r="D120" i="8"/>
  <c r="C120" i="8"/>
  <c r="B120" i="8"/>
  <c r="N120" i="8"/>
  <c r="B174" i="8"/>
  <c r="C174" i="8"/>
  <c r="D174" i="8"/>
  <c r="E174" i="8"/>
  <c r="F174" i="8"/>
  <c r="G174" i="8"/>
  <c r="H174" i="8"/>
  <c r="I174" i="8"/>
  <c r="J174" i="8"/>
  <c r="K174" i="8"/>
  <c r="L174" i="8"/>
  <c r="M174" i="8"/>
  <c r="B113" i="8"/>
  <c r="C113" i="8"/>
  <c r="D113" i="8"/>
  <c r="E113" i="8"/>
  <c r="F113" i="8"/>
  <c r="G113" i="8"/>
  <c r="H113" i="8"/>
  <c r="I113" i="8"/>
  <c r="J113" i="8"/>
  <c r="K113" i="8"/>
  <c r="L113" i="8"/>
  <c r="M113" i="8"/>
  <c r="B91" i="8"/>
  <c r="B180" i="8"/>
  <c r="C91" i="8"/>
  <c r="C180" i="8"/>
  <c r="D91" i="8"/>
  <c r="D180" i="8"/>
  <c r="E91" i="8"/>
  <c r="E180" i="8"/>
  <c r="F180" i="8"/>
  <c r="G180" i="8"/>
  <c r="H180" i="8"/>
  <c r="I180" i="8"/>
  <c r="J180" i="8"/>
  <c r="K180" i="8"/>
  <c r="L180" i="8"/>
  <c r="M180" i="8"/>
  <c r="E179" i="8"/>
  <c r="G179" i="8"/>
  <c r="J179" i="8"/>
  <c r="M179" i="8"/>
  <c r="F91" i="8"/>
  <c r="G91" i="8"/>
  <c r="H91" i="8"/>
  <c r="I91" i="8"/>
  <c r="J91" i="8"/>
  <c r="K91" i="8"/>
  <c r="L91" i="8"/>
  <c r="M91" i="8"/>
  <c r="B118" i="8"/>
  <c r="B119" i="8"/>
  <c r="C118" i="8"/>
  <c r="C119" i="8"/>
  <c r="D118" i="8"/>
  <c r="D119" i="8"/>
  <c r="O63" i="8"/>
  <c r="M119" i="8"/>
  <c r="L119" i="8"/>
  <c r="K119" i="8"/>
  <c r="J119" i="8"/>
  <c r="I119" i="8"/>
  <c r="H119" i="8"/>
  <c r="N119" i="8"/>
  <c r="G119" i="8"/>
  <c r="F119" i="8"/>
  <c r="E119" i="8"/>
  <c r="M118" i="8"/>
  <c r="L118" i="8"/>
  <c r="K118" i="8"/>
  <c r="J118" i="8"/>
  <c r="I118" i="8"/>
  <c r="H118" i="8"/>
  <c r="G118" i="8"/>
  <c r="F118" i="8"/>
  <c r="E118" i="8"/>
  <c r="B85" i="8"/>
  <c r="C85" i="8"/>
  <c r="D85" i="8"/>
  <c r="E85" i="8"/>
  <c r="F85" i="8"/>
  <c r="G85" i="8"/>
  <c r="H85" i="8"/>
  <c r="I85" i="8"/>
  <c r="J85" i="8"/>
  <c r="K85" i="8"/>
  <c r="L85" i="8"/>
  <c r="M85" i="8"/>
  <c r="C87" i="8"/>
  <c r="C88" i="8"/>
  <c r="C89" i="8"/>
  <c r="C90" i="8"/>
  <c r="C92" i="8"/>
  <c r="C93" i="8"/>
  <c r="C95" i="8"/>
  <c r="D87" i="8"/>
  <c r="D88" i="8"/>
  <c r="D89" i="8"/>
  <c r="D90" i="8"/>
  <c r="D92" i="8"/>
  <c r="D93" i="8"/>
  <c r="D95" i="8"/>
  <c r="E87" i="8"/>
  <c r="E88" i="8"/>
  <c r="E89" i="8"/>
  <c r="E90" i="8"/>
  <c r="E92" i="8"/>
  <c r="E93" i="8"/>
  <c r="E95" i="8"/>
  <c r="F95" i="8"/>
  <c r="G95" i="8"/>
  <c r="H95" i="8"/>
  <c r="I95" i="8"/>
  <c r="J95" i="8"/>
  <c r="K95" i="8"/>
  <c r="L95" i="8"/>
  <c r="M95" i="8"/>
  <c r="F93" i="8"/>
  <c r="G93" i="8"/>
  <c r="H93" i="8"/>
  <c r="I93" i="8"/>
  <c r="J93" i="8"/>
  <c r="K93" i="8"/>
  <c r="L93" i="8"/>
  <c r="M93" i="8"/>
  <c r="F92" i="8"/>
  <c r="G92" i="8"/>
  <c r="H92" i="8"/>
  <c r="I92" i="8"/>
  <c r="J92" i="8"/>
  <c r="K92" i="8"/>
  <c r="L92" i="8"/>
  <c r="M92" i="8"/>
  <c r="F90" i="8"/>
  <c r="G90" i="8"/>
  <c r="H90" i="8"/>
  <c r="I90" i="8"/>
  <c r="J90" i="8"/>
  <c r="K90" i="8"/>
  <c r="L90" i="8"/>
  <c r="M90" i="8"/>
  <c r="F89" i="8"/>
  <c r="G89" i="8"/>
  <c r="H89" i="8"/>
  <c r="I89" i="8"/>
  <c r="J89" i="8"/>
  <c r="K89" i="8"/>
  <c r="L89" i="8"/>
  <c r="M89" i="8"/>
  <c r="F88" i="8"/>
  <c r="G88" i="8"/>
  <c r="H88" i="8"/>
  <c r="I88" i="8"/>
  <c r="J88" i="8"/>
  <c r="K88" i="8"/>
  <c r="L88" i="8"/>
  <c r="M88" i="8"/>
  <c r="F87" i="8"/>
  <c r="G87" i="8"/>
  <c r="N87" i="8"/>
  <c r="H87" i="8"/>
  <c r="I87" i="8"/>
  <c r="J87" i="8"/>
  <c r="K87" i="8"/>
  <c r="L87" i="8"/>
  <c r="M87" i="8"/>
  <c r="B95" i="8"/>
  <c r="N95" i="8"/>
  <c r="B93" i="8"/>
  <c r="B92" i="8"/>
  <c r="B90" i="8"/>
  <c r="N90" i="8"/>
  <c r="B89" i="8"/>
  <c r="B88" i="8"/>
  <c r="B87" i="8"/>
  <c r="E86" i="8"/>
  <c r="F86" i="8"/>
  <c r="G86" i="8"/>
  <c r="H86" i="8"/>
  <c r="I86" i="8"/>
  <c r="J86" i="8"/>
  <c r="K86" i="8"/>
  <c r="L86" i="8"/>
  <c r="M86" i="8"/>
  <c r="B86" i="8"/>
  <c r="C86" i="8"/>
  <c r="D86" i="8"/>
  <c r="C97" i="8"/>
  <c r="D97" i="8"/>
  <c r="E97" i="8"/>
  <c r="F97" i="8"/>
  <c r="G97" i="8"/>
  <c r="H97" i="8"/>
  <c r="I97" i="8"/>
  <c r="J97" i="8"/>
  <c r="K97" i="8"/>
  <c r="L97" i="8"/>
  <c r="M97" i="8"/>
  <c r="B97" i="8"/>
  <c r="C99" i="8"/>
  <c r="C100" i="8"/>
  <c r="C101" i="8"/>
  <c r="C102" i="8"/>
  <c r="C103" i="8"/>
  <c r="C104" i="8"/>
  <c r="C105" i="8"/>
  <c r="C106" i="8"/>
  <c r="C107" i="8"/>
  <c r="C108" i="8"/>
  <c r="C109" i="8"/>
  <c r="C110" i="8"/>
  <c r="C111" i="8"/>
  <c r="C112" i="8"/>
  <c r="D99" i="8"/>
  <c r="D100" i="8"/>
  <c r="D101" i="8"/>
  <c r="D102" i="8"/>
  <c r="D103" i="8"/>
  <c r="D104" i="8"/>
  <c r="D105" i="8"/>
  <c r="D106" i="8"/>
  <c r="D107" i="8"/>
  <c r="D108" i="8"/>
  <c r="D109" i="8"/>
  <c r="D110" i="8"/>
  <c r="D111" i="8"/>
  <c r="D112" i="8"/>
  <c r="E99" i="8"/>
  <c r="E100" i="8"/>
  <c r="E101" i="8"/>
  <c r="E102" i="8"/>
  <c r="E103" i="8"/>
  <c r="E104" i="8"/>
  <c r="E105" i="8"/>
  <c r="E106" i="8"/>
  <c r="E107" i="8"/>
  <c r="E108" i="8"/>
  <c r="E109" i="8"/>
  <c r="E110" i="8"/>
  <c r="E111" i="8"/>
  <c r="E112" i="8"/>
  <c r="F112" i="8"/>
  <c r="G112" i="8"/>
  <c r="H112" i="8"/>
  <c r="I112" i="8"/>
  <c r="J112" i="8"/>
  <c r="K112" i="8"/>
  <c r="L112" i="8"/>
  <c r="M112" i="8"/>
  <c r="F111" i="8"/>
  <c r="G111" i="8"/>
  <c r="H111" i="8"/>
  <c r="I111" i="8"/>
  <c r="J111" i="8"/>
  <c r="K111" i="8"/>
  <c r="L111" i="8"/>
  <c r="M111" i="8"/>
  <c r="F110" i="8"/>
  <c r="G110" i="8"/>
  <c r="H110" i="8"/>
  <c r="I110" i="8"/>
  <c r="J110" i="8"/>
  <c r="K110" i="8"/>
  <c r="L110" i="8"/>
  <c r="M110" i="8"/>
  <c r="F109" i="8"/>
  <c r="G109" i="8"/>
  <c r="H109" i="8"/>
  <c r="I109" i="8"/>
  <c r="J109" i="8"/>
  <c r="K109" i="8"/>
  <c r="L109" i="8"/>
  <c r="M109" i="8"/>
  <c r="F108" i="8"/>
  <c r="G108" i="8"/>
  <c r="H108" i="8"/>
  <c r="I108" i="8"/>
  <c r="J108" i="8"/>
  <c r="K108" i="8"/>
  <c r="L108" i="8"/>
  <c r="M108" i="8"/>
  <c r="F107" i="8"/>
  <c r="G107" i="8"/>
  <c r="H107" i="8"/>
  <c r="I107" i="8"/>
  <c r="J107" i="8"/>
  <c r="K107" i="8"/>
  <c r="L107" i="8"/>
  <c r="M107" i="8"/>
  <c r="F106" i="8"/>
  <c r="G106" i="8"/>
  <c r="H106" i="8"/>
  <c r="I106" i="8"/>
  <c r="J106" i="8"/>
  <c r="K106" i="8"/>
  <c r="L106" i="8"/>
  <c r="M106" i="8"/>
  <c r="F105" i="8"/>
  <c r="G105" i="8"/>
  <c r="H105" i="8"/>
  <c r="I105" i="8"/>
  <c r="J105" i="8"/>
  <c r="K105" i="8"/>
  <c r="L105" i="8"/>
  <c r="M105" i="8"/>
  <c r="F104" i="8"/>
  <c r="G104" i="8"/>
  <c r="H104" i="8"/>
  <c r="I104" i="8"/>
  <c r="J104" i="8"/>
  <c r="K104" i="8"/>
  <c r="L104" i="8"/>
  <c r="M104" i="8"/>
  <c r="F103" i="8"/>
  <c r="G103" i="8"/>
  <c r="H103" i="8"/>
  <c r="I103" i="8"/>
  <c r="J103" i="8"/>
  <c r="K103" i="8"/>
  <c r="L103" i="8"/>
  <c r="M103" i="8"/>
  <c r="F102" i="8"/>
  <c r="G102" i="8"/>
  <c r="H102" i="8"/>
  <c r="I102" i="8"/>
  <c r="J102" i="8"/>
  <c r="K102" i="8"/>
  <c r="L102" i="8"/>
  <c r="M102" i="8"/>
  <c r="F101" i="8"/>
  <c r="G101" i="8"/>
  <c r="H101" i="8"/>
  <c r="I101" i="8"/>
  <c r="J101" i="8"/>
  <c r="K101" i="8"/>
  <c r="L101" i="8"/>
  <c r="M101" i="8"/>
  <c r="F100" i="8"/>
  <c r="G100" i="8"/>
  <c r="H100" i="8"/>
  <c r="I100" i="8"/>
  <c r="J100" i="8"/>
  <c r="K100" i="8"/>
  <c r="L100" i="8"/>
  <c r="M100" i="8"/>
  <c r="F99" i="8"/>
  <c r="G99" i="8"/>
  <c r="H99" i="8"/>
  <c r="I99" i="8"/>
  <c r="J99" i="8"/>
  <c r="K99" i="8"/>
  <c r="L99" i="8"/>
  <c r="M99" i="8"/>
  <c r="B112" i="8"/>
  <c r="B111" i="8"/>
  <c r="B110" i="8"/>
  <c r="B109" i="8"/>
  <c r="B108" i="8"/>
  <c r="B107" i="8"/>
  <c r="B106" i="8"/>
  <c r="B105" i="8"/>
  <c r="B104" i="8"/>
  <c r="B103" i="8"/>
  <c r="B102" i="8"/>
  <c r="B101" i="8"/>
  <c r="B100" i="8"/>
  <c r="B99" i="8"/>
  <c r="C98" i="8"/>
  <c r="D98" i="8"/>
  <c r="E98" i="8"/>
  <c r="F98" i="8"/>
  <c r="G98" i="8"/>
  <c r="H98" i="8"/>
  <c r="I98" i="8"/>
  <c r="J98" i="8"/>
  <c r="K98" i="8"/>
  <c r="L98" i="8"/>
  <c r="M98" i="8"/>
  <c r="B98" i="8"/>
  <c r="C158" i="8"/>
  <c r="D158" i="8"/>
  <c r="E158" i="8"/>
  <c r="F158" i="8"/>
  <c r="G158" i="8"/>
  <c r="H158" i="8"/>
  <c r="I158" i="8"/>
  <c r="J158" i="8"/>
  <c r="K158" i="8"/>
  <c r="L158" i="8"/>
  <c r="M158" i="8"/>
  <c r="B158" i="8"/>
  <c r="M173" i="8"/>
  <c r="L173" i="8"/>
  <c r="K173" i="8"/>
  <c r="J173" i="8"/>
  <c r="I173" i="8"/>
  <c r="H173" i="8"/>
  <c r="G173" i="8"/>
  <c r="F173" i="8"/>
  <c r="E173" i="8"/>
  <c r="D173" i="8"/>
  <c r="C173" i="8"/>
  <c r="M172" i="8"/>
  <c r="L172" i="8"/>
  <c r="K172" i="8"/>
  <c r="J172" i="8"/>
  <c r="I172" i="8"/>
  <c r="H172" i="8"/>
  <c r="G172" i="8"/>
  <c r="F172" i="8"/>
  <c r="E172" i="8"/>
  <c r="D172" i="8"/>
  <c r="C172" i="8"/>
  <c r="M171" i="8"/>
  <c r="L171" i="8"/>
  <c r="K171" i="8"/>
  <c r="J171" i="8"/>
  <c r="I171" i="8"/>
  <c r="H171" i="8"/>
  <c r="G171" i="8"/>
  <c r="F171" i="8"/>
  <c r="E171" i="8"/>
  <c r="D171" i="8"/>
  <c r="C171" i="8"/>
  <c r="M170" i="8"/>
  <c r="L170" i="8"/>
  <c r="K170" i="8"/>
  <c r="J170" i="8"/>
  <c r="I170" i="8"/>
  <c r="H170" i="8"/>
  <c r="G170" i="8"/>
  <c r="F170" i="8"/>
  <c r="E170" i="8"/>
  <c r="D170" i="8"/>
  <c r="C170" i="8"/>
  <c r="M169" i="8"/>
  <c r="L169" i="8"/>
  <c r="K169" i="8"/>
  <c r="J169" i="8"/>
  <c r="I169" i="8"/>
  <c r="H169" i="8"/>
  <c r="G169" i="8"/>
  <c r="F169" i="8"/>
  <c r="E169" i="8"/>
  <c r="D169" i="8"/>
  <c r="C169" i="8"/>
  <c r="M168" i="8"/>
  <c r="L168" i="8"/>
  <c r="K168" i="8"/>
  <c r="J168" i="8"/>
  <c r="I168" i="8"/>
  <c r="H168" i="8"/>
  <c r="G168" i="8"/>
  <c r="F168" i="8"/>
  <c r="E168" i="8"/>
  <c r="D168" i="8"/>
  <c r="C168" i="8"/>
  <c r="M167" i="8"/>
  <c r="L167" i="8"/>
  <c r="K167" i="8"/>
  <c r="J167" i="8"/>
  <c r="I167" i="8"/>
  <c r="H167" i="8"/>
  <c r="G167" i="8"/>
  <c r="F167" i="8"/>
  <c r="E167" i="8"/>
  <c r="D167" i="8"/>
  <c r="C167" i="8"/>
  <c r="M166" i="8"/>
  <c r="L166" i="8"/>
  <c r="K166" i="8"/>
  <c r="J166" i="8"/>
  <c r="I166" i="8"/>
  <c r="H166" i="8"/>
  <c r="G166" i="8"/>
  <c r="F166" i="8"/>
  <c r="E166" i="8"/>
  <c r="D166" i="8"/>
  <c r="C166" i="8"/>
  <c r="M165" i="8"/>
  <c r="L165" i="8"/>
  <c r="K165" i="8"/>
  <c r="J165" i="8"/>
  <c r="I165" i="8"/>
  <c r="H165" i="8"/>
  <c r="G165" i="8"/>
  <c r="F165" i="8"/>
  <c r="E165" i="8"/>
  <c r="D165" i="8"/>
  <c r="C165" i="8"/>
  <c r="M164" i="8"/>
  <c r="L164" i="8"/>
  <c r="K164" i="8"/>
  <c r="J164" i="8"/>
  <c r="I164" i="8"/>
  <c r="H164" i="8"/>
  <c r="G164" i="8"/>
  <c r="F164" i="8"/>
  <c r="E164" i="8"/>
  <c r="D164" i="8"/>
  <c r="C164" i="8"/>
  <c r="N164" i="8"/>
  <c r="M163" i="8"/>
  <c r="L163" i="8"/>
  <c r="K163" i="8"/>
  <c r="J163" i="8"/>
  <c r="I163" i="8"/>
  <c r="H163" i="8"/>
  <c r="G163" i="8"/>
  <c r="F163" i="8"/>
  <c r="E163" i="8"/>
  <c r="D163" i="8"/>
  <c r="C163" i="8"/>
  <c r="M162" i="8"/>
  <c r="L162" i="8"/>
  <c r="K162" i="8"/>
  <c r="J162" i="8"/>
  <c r="I162" i="8"/>
  <c r="H162" i="8"/>
  <c r="G162" i="8"/>
  <c r="F162" i="8"/>
  <c r="E162" i="8"/>
  <c r="N162" i="8"/>
  <c r="D162" i="8"/>
  <c r="C162" i="8"/>
  <c r="M161" i="8"/>
  <c r="L161" i="8"/>
  <c r="K161" i="8"/>
  <c r="J161" i="8"/>
  <c r="I161" i="8"/>
  <c r="H161" i="8"/>
  <c r="G161" i="8"/>
  <c r="F161" i="8"/>
  <c r="E161" i="8"/>
  <c r="D161" i="8"/>
  <c r="C161" i="8"/>
  <c r="M160" i="8"/>
  <c r="L160" i="8"/>
  <c r="K160" i="8"/>
  <c r="J160" i="8"/>
  <c r="I160" i="8"/>
  <c r="H160" i="8"/>
  <c r="G160" i="8"/>
  <c r="F160" i="8"/>
  <c r="E160" i="8"/>
  <c r="D160" i="8"/>
  <c r="C160" i="8"/>
  <c r="N160" i="8"/>
  <c r="C159" i="8"/>
  <c r="D159" i="8"/>
  <c r="E159" i="8"/>
  <c r="F159" i="8"/>
  <c r="G159" i="8"/>
  <c r="H159" i="8"/>
  <c r="I159" i="8"/>
  <c r="J159" i="8"/>
  <c r="K159" i="8"/>
  <c r="L159" i="8"/>
  <c r="M159" i="8"/>
  <c r="B159" i="8"/>
  <c r="N159" i="8"/>
  <c r="B160" i="8"/>
  <c r="B161" i="8"/>
  <c r="B162" i="8"/>
  <c r="B163" i="8"/>
  <c r="B164" i="8"/>
  <c r="B165" i="8"/>
  <c r="B166" i="8"/>
  <c r="B167" i="8"/>
  <c r="N167" i="8"/>
  <c r="B168" i="8"/>
  <c r="B169" i="8"/>
  <c r="B170" i="8"/>
  <c r="B171" i="8"/>
  <c r="N171" i="8"/>
  <c r="B172" i="8"/>
  <c r="B173" i="8"/>
  <c r="M156" i="8"/>
  <c r="L156" i="8"/>
  <c r="K156" i="8"/>
  <c r="J156" i="8"/>
  <c r="I156" i="8"/>
  <c r="H156" i="8"/>
  <c r="G156" i="8"/>
  <c r="F156" i="8"/>
  <c r="E156" i="8"/>
  <c r="D156" i="8"/>
  <c r="C156" i="8"/>
  <c r="M154" i="8"/>
  <c r="L154" i="8"/>
  <c r="K154" i="8"/>
  <c r="J154" i="8"/>
  <c r="I154" i="8"/>
  <c r="H154" i="8"/>
  <c r="G154" i="8"/>
  <c r="F154" i="8"/>
  <c r="E154" i="8"/>
  <c r="D154" i="8"/>
  <c r="C154" i="8"/>
  <c r="N154" i="8"/>
  <c r="M153" i="8"/>
  <c r="L153" i="8"/>
  <c r="K153" i="8"/>
  <c r="J153" i="8"/>
  <c r="I153" i="8"/>
  <c r="H153" i="8"/>
  <c r="G153" i="8"/>
  <c r="F153" i="8"/>
  <c r="E153" i="8"/>
  <c r="D153" i="8"/>
  <c r="C153" i="8"/>
  <c r="M151" i="8"/>
  <c r="L151" i="8"/>
  <c r="K151" i="8"/>
  <c r="J151" i="8"/>
  <c r="I151" i="8"/>
  <c r="H151" i="8"/>
  <c r="G151" i="8"/>
  <c r="F151" i="8"/>
  <c r="E151" i="8"/>
  <c r="D151" i="8"/>
  <c r="C151" i="8"/>
  <c r="M150" i="8"/>
  <c r="L150" i="8"/>
  <c r="K150" i="8"/>
  <c r="J150" i="8"/>
  <c r="I150" i="8"/>
  <c r="H150" i="8"/>
  <c r="G150" i="8"/>
  <c r="F150" i="8"/>
  <c r="E150" i="8"/>
  <c r="D150" i="8"/>
  <c r="N150" i="8"/>
  <c r="C150" i="8"/>
  <c r="M149" i="8"/>
  <c r="L149" i="8"/>
  <c r="K149" i="8"/>
  <c r="J149" i="8"/>
  <c r="I149" i="8"/>
  <c r="H149" i="8"/>
  <c r="G149" i="8"/>
  <c r="F149" i="8"/>
  <c r="E149" i="8"/>
  <c r="D149" i="8"/>
  <c r="C149" i="8"/>
  <c r="M148" i="8"/>
  <c r="L148" i="8"/>
  <c r="K148" i="8"/>
  <c r="J148" i="8"/>
  <c r="I148" i="8"/>
  <c r="H148" i="8"/>
  <c r="G148" i="8"/>
  <c r="F148" i="8"/>
  <c r="E148" i="8"/>
  <c r="D148" i="8"/>
  <c r="C148" i="8"/>
  <c r="C147" i="8"/>
  <c r="D147" i="8"/>
  <c r="E147" i="8"/>
  <c r="F147" i="8"/>
  <c r="G147" i="8"/>
  <c r="H147" i="8"/>
  <c r="I147" i="8"/>
  <c r="J147" i="8"/>
  <c r="K147" i="8"/>
  <c r="L147" i="8"/>
  <c r="M147" i="8"/>
  <c r="B147" i="8"/>
  <c r="B148" i="8"/>
  <c r="B149" i="8"/>
  <c r="B150" i="8"/>
  <c r="B151" i="8"/>
  <c r="B153" i="8"/>
  <c r="B154" i="8"/>
  <c r="B156" i="8"/>
  <c r="B146" i="8"/>
  <c r="C146" i="8"/>
  <c r="D146" i="8"/>
  <c r="E146" i="8"/>
  <c r="F146" i="8"/>
  <c r="G146" i="8"/>
  <c r="H146" i="8"/>
  <c r="I146" i="8"/>
  <c r="J146" i="8"/>
  <c r="K146" i="8"/>
  <c r="L146" i="8"/>
  <c r="M146" i="8"/>
  <c r="N141" i="3"/>
  <c r="L131" i="8"/>
  <c r="K141" i="3"/>
  <c r="I131" i="8"/>
  <c r="J141" i="3"/>
  <c r="H131" i="8"/>
  <c r="I141" i="3"/>
  <c r="G131" i="8"/>
  <c r="H141" i="3"/>
  <c r="F131" i="8"/>
  <c r="E141" i="3"/>
  <c r="F104" i="3"/>
  <c r="D70" i="8"/>
  <c r="L104" i="3"/>
  <c r="J70" i="8"/>
  <c r="K104" i="3"/>
  <c r="I70" i="8"/>
  <c r="F70" i="8"/>
  <c r="O141" i="3"/>
  <c r="M131" i="8"/>
  <c r="M70" i="8"/>
  <c r="D104" i="3"/>
  <c r="B70" i="8"/>
  <c r="D141" i="3"/>
  <c r="O143" i="3"/>
  <c r="M132" i="8"/>
  <c r="O136" i="3"/>
  <c r="O137" i="3"/>
  <c r="N143" i="3"/>
  <c r="N136" i="3"/>
  <c r="N137" i="3"/>
  <c r="M143" i="3"/>
  <c r="L143" i="3"/>
  <c r="L136" i="3"/>
  <c r="K143" i="3"/>
  <c r="K136" i="3"/>
  <c r="J143" i="3"/>
  <c r="J136" i="3"/>
  <c r="J137" i="3"/>
  <c r="I143" i="3"/>
  <c r="I136" i="3"/>
  <c r="I137" i="3"/>
  <c r="H143" i="3"/>
  <c r="H136" i="3"/>
  <c r="H137" i="3"/>
  <c r="G143" i="3"/>
  <c r="F143" i="3"/>
  <c r="E143" i="3"/>
  <c r="C132" i="8"/>
  <c r="E136" i="3"/>
  <c r="E137" i="3"/>
  <c r="E173" i="14"/>
  <c r="D143" i="3"/>
  <c r="D136" i="3"/>
  <c r="O106" i="3"/>
  <c r="N106" i="3"/>
  <c r="M106" i="3"/>
  <c r="L106" i="3"/>
  <c r="L99" i="3"/>
  <c r="L100" i="3"/>
  <c r="K106" i="3"/>
  <c r="K99" i="3"/>
  <c r="K100" i="3"/>
  <c r="J106" i="3"/>
  <c r="J99" i="3"/>
  <c r="I106" i="3"/>
  <c r="H106" i="3"/>
  <c r="D67" i="3"/>
  <c r="C9" i="8"/>
  <c r="F67" i="3"/>
  <c r="E9" i="8"/>
  <c r="G67" i="3"/>
  <c r="F9" i="8"/>
  <c r="I67" i="3"/>
  <c r="H9" i="8"/>
  <c r="J67" i="3"/>
  <c r="I9" i="8"/>
  <c r="K67" i="3"/>
  <c r="J9" i="8"/>
  <c r="O67" i="3"/>
  <c r="N9" i="8"/>
  <c r="H69" i="3"/>
  <c r="I69" i="3"/>
  <c r="I62" i="3"/>
  <c r="I63" i="3"/>
  <c r="J69" i="3"/>
  <c r="J62" i="3"/>
  <c r="J63" i="3"/>
  <c r="K69" i="3"/>
  <c r="J10" i="8"/>
  <c r="J15" i="8"/>
  <c r="K62" i="3"/>
  <c r="K63" i="3"/>
  <c r="L69" i="3"/>
  <c r="M69" i="3"/>
  <c r="N69" i="3"/>
  <c r="O69" i="3"/>
  <c r="F106" i="3"/>
  <c r="F99" i="3"/>
  <c r="E106" i="3"/>
  <c r="E99" i="3"/>
  <c r="D106" i="3"/>
  <c r="G106" i="3"/>
  <c r="G99" i="3"/>
  <c r="G100" i="3"/>
  <c r="E56" i="14"/>
  <c r="D21" i="8"/>
  <c r="D54" i="14"/>
  <c r="E54" i="14"/>
  <c r="D20" i="8"/>
  <c r="F56" i="14"/>
  <c r="E21" i="8"/>
  <c r="G56" i="14"/>
  <c r="F21" i="8"/>
  <c r="F54" i="14"/>
  <c r="G54" i="14"/>
  <c r="F20" i="8"/>
  <c r="H56" i="14"/>
  <c r="G21" i="8"/>
  <c r="I56" i="14"/>
  <c r="H21" i="8"/>
  <c r="H54" i="14"/>
  <c r="I54" i="14"/>
  <c r="H20" i="8"/>
  <c r="J56" i="14"/>
  <c r="I21" i="8"/>
  <c r="K56" i="14"/>
  <c r="J21" i="8"/>
  <c r="J54" i="14"/>
  <c r="K54" i="14"/>
  <c r="J20" i="8"/>
  <c r="L56" i="14"/>
  <c r="K21" i="8"/>
  <c r="M56" i="14"/>
  <c r="L21" i="8"/>
  <c r="L54" i="14"/>
  <c r="M54" i="14"/>
  <c r="L20" i="8"/>
  <c r="N56" i="14"/>
  <c r="O56" i="14"/>
  <c r="N21" i="8"/>
  <c r="N54" i="14"/>
  <c r="D103" i="14"/>
  <c r="O54" i="14"/>
  <c r="D72" i="14"/>
  <c r="C22" i="8"/>
  <c r="E72" i="14"/>
  <c r="F72" i="14"/>
  <c r="E22" i="8"/>
  <c r="G72" i="14"/>
  <c r="F22" i="8"/>
  <c r="H72" i="14"/>
  <c r="G22" i="8"/>
  <c r="I72" i="14"/>
  <c r="J72" i="14"/>
  <c r="I22" i="8"/>
  <c r="K72" i="14"/>
  <c r="J22" i="8"/>
  <c r="L72" i="14"/>
  <c r="K22" i="8"/>
  <c r="M72" i="14"/>
  <c r="N72" i="14"/>
  <c r="O72" i="14"/>
  <c r="N22" i="8"/>
  <c r="E103" i="14"/>
  <c r="C82" i="8"/>
  <c r="D101" i="14"/>
  <c r="E101" i="14"/>
  <c r="C81" i="8"/>
  <c r="F103" i="14"/>
  <c r="D82" i="8"/>
  <c r="G103" i="14"/>
  <c r="E82" i="8"/>
  <c r="F101" i="14"/>
  <c r="G101" i="14"/>
  <c r="E81" i="8"/>
  <c r="H103" i="14"/>
  <c r="F82" i="8"/>
  <c r="I103" i="14"/>
  <c r="G82" i="8"/>
  <c r="H101" i="14"/>
  <c r="I101" i="14"/>
  <c r="G81" i="8"/>
  <c r="J103" i="14"/>
  <c r="H82" i="8"/>
  <c r="K103" i="14"/>
  <c r="I82" i="8"/>
  <c r="J101" i="14"/>
  <c r="K101" i="14"/>
  <c r="I81" i="8"/>
  <c r="L103" i="14"/>
  <c r="J82" i="8"/>
  <c r="M103" i="14"/>
  <c r="K82" i="8"/>
  <c r="L101" i="14"/>
  <c r="M101" i="14"/>
  <c r="N103" i="14"/>
  <c r="L82" i="8"/>
  <c r="O103" i="14"/>
  <c r="M82" i="8"/>
  <c r="N101" i="14"/>
  <c r="L81" i="8"/>
  <c r="D150" i="14"/>
  <c r="B143" i="8"/>
  <c r="O101" i="14"/>
  <c r="M81" i="8"/>
  <c r="D119" i="14"/>
  <c r="E119" i="14"/>
  <c r="F119" i="14"/>
  <c r="D83" i="8"/>
  <c r="G119" i="14"/>
  <c r="E83" i="8"/>
  <c r="H119" i="14"/>
  <c r="F83" i="8"/>
  <c r="I119" i="14"/>
  <c r="G83" i="8"/>
  <c r="J119" i="14"/>
  <c r="K119" i="14"/>
  <c r="I83" i="8"/>
  <c r="L119" i="14"/>
  <c r="J83" i="8"/>
  <c r="M119" i="14"/>
  <c r="N119" i="14"/>
  <c r="L83" i="8"/>
  <c r="O119" i="14"/>
  <c r="D148" i="14"/>
  <c r="B142" i="8"/>
  <c r="E150" i="14"/>
  <c r="E148" i="14"/>
  <c r="C142" i="8"/>
  <c r="F150" i="14"/>
  <c r="D143" i="8"/>
  <c r="F148" i="14"/>
  <c r="D142" i="8"/>
  <c r="G150" i="14"/>
  <c r="E143" i="8"/>
  <c r="G148" i="14"/>
  <c r="E142" i="8"/>
  <c r="H150" i="14"/>
  <c r="F143" i="8"/>
  <c r="H148" i="14"/>
  <c r="F142" i="8"/>
  <c r="I150" i="14"/>
  <c r="G143" i="8"/>
  <c r="I148" i="14"/>
  <c r="G142" i="8"/>
  <c r="J150" i="14"/>
  <c r="H143" i="8"/>
  <c r="J148" i="14"/>
  <c r="H142" i="8"/>
  <c r="K150" i="14"/>
  <c r="I143" i="8"/>
  <c r="K148" i="14"/>
  <c r="I142" i="8"/>
  <c r="L150" i="14"/>
  <c r="J143" i="8"/>
  <c r="L148" i="14"/>
  <c r="J142" i="8"/>
  <c r="M150" i="14"/>
  <c r="K143" i="8"/>
  <c r="M148" i="14"/>
  <c r="K142" i="8"/>
  <c r="N150" i="14"/>
  <c r="L143" i="8"/>
  <c r="N148" i="14"/>
  <c r="L142" i="8"/>
  <c r="O150" i="14"/>
  <c r="O148" i="14"/>
  <c r="M142" i="8"/>
  <c r="D166" i="14"/>
  <c r="E166" i="14"/>
  <c r="C144" i="8"/>
  <c r="F166" i="14"/>
  <c r="G166" i="14"/>
  <c r="E144" i="8"/>
  <c r="H166" i="14"/>
  <c r="I166" i="14"/>
  <c r="G144" i="8"/>
  <c r="J166" i="14"/>
  <c r="K166" i="14"/>
  <c r="L166" i="14"/>
  <c r="M166" i="14"/>
  <c r="K144" i="8"/>
  <c r="N166" i="14"/>
  <c r="O166" i="14"/>
  <c r="M144" i="8"/>
  <c r="H56" i="2"/>
  <c r="H69" i="2"/>
  <c r="B54" i="8"/>
  <c r="C142" i="11"/>
  <c r="C146" i="11"/>
  <c r="D69" i="3"/>
  <c r="D62" i="3"/>
  <c r="E69" i="3"/>
  <c r="E62" i="3"/>
  <c r="F69" i="3"/>
  <c r="F62" i="3"/>
  <c r="F63" i="3"/>
  <c r="F65" i="3"/>
  <c r="G69" i="3"/>
  <c r="G62" i="3"/>
  <c r="G63" i="3"/>
  <c r="B63" i="16"/>
  <c r="B65" i="16"/>
  <c r="B67" i="16"/>
  <c r="B68" i="16"/>
  <c r="B69" i="16"/>
  <c r="B70" i="16"/>
  <c r="B71" i="16"/>
  <c r="B72" i="16"/>
  <c r="B73" i="16"/>
  <c r="B74" i="16"/>
  <c r="B75" i="16"/>
  <c r="B77" i="16"/>
  <c r="B78" i="16"/>
  <c r="B79" i="16"/>
  <c r="B80" i="16"/>
  <c r="B81" i="16"/>
  <c r="B82" i="16"/>
  <c r="B83" i="16"/>
  <c r="B84" i="16"/>
  <c r="B85" i="16"/>
  <c r="B86" i="16"/>
  <c r="B87" i="16"/>
  <c r="B88" i="16"/>
  <c r="B89" i="16"/>
  <c r="B90" i="16"/>
  <c r="B91" i="16"/>
  <c r="B92" i="16"/>
  <c r="B98" i="16"/>
  <c r="C63" i="16"/>
  <c r="C65" i="16"/>
  <c r="C67" i="16"/>
  <c r="C68" i="16"/>
  <c r="C69" i="16"/>
  <c r="C70" i="16"/>
  <c r="C71" i="16"/>
  <c r="C72" i="16"/>
  <c r="C73" i="16"/>
  <c r="C74" i="16"/>
  <c r="C75" i="16"/>
  <c r="C77" i="16"/>
  <c r="C78" i="16"/>
  <c r="C79" i="16"/>
  <c r="C80" i="16"/>
  <c r="C81" i="16"/>
  <c r="C82" i="16"/>
  <c r="C83" i="16"/>
  <c r="C84" i="16"/>
  <c r="C85" i="16"/>
  <c r="C86" i="16"/>
  <c r="C87" i="16"/>
  <c r="C88" i="16"/>
  <c r="C89" i="16"/>
  <c r="C90" i="16"/>
  <c r="C91" i="16"/>
  <c r="C92" i="16"/>
  <c r="C98" i="16"/>
  <c r="D63" i="16"/>
  <c r="D65" i="16"/>
  <c r="D67" i="16"/>
  <c r="D68" i="16"/>
  <c r="D69" i="16"/>
  <c r="D70" i="16"/>
  <c r="D71" i="16"/>
  <c r="D72" i="16"/>
  <c r="D73" i="16"/>
  <c r="D74" i="16"/>
  <c r="D75" i="16"/>
  <c r="D77" i="16"/>
  <c r="D78" i="16"/>
  <c r="D79" i="16"/>
  <c r="D80" i="16"/>
  <c r="D81" i="16"/>
  <c r="D82" i="16"/>
  <c r="D83" i="16"/>
  <c r="D84" i="16"/>
  <c r="D85" i="16"/>
  <c r="D86" i="16"/>
  <c r="D87" i="16"/>
  <c r="D88" i="16"/>
  <c r="D89" i="16"/>
  <c r="D90" i="16"/>
  <c r="D91" i="16"/>
  <c r="D92" i="16"/>
  <c r="D98" i="16"/>
  <c r="E63" i="16"/>
  <c r="E65" i="16"/>
  <c r="E67" i="16"/>
  <c r="E68" i="16"/>
  <c r="E69" i="16"/>
  <c r="E70" i="16"/>
  <c r="E71" i="16"/>
  <c r="E72" i="16"/>
  <c r="E73" i="16"/>
  <c r="E74" i="16"/>
  <c r="E75" i="16"/>
  <c r="E77" i="16"/>
  <c r="E78" i="16"/>
  <c r="E79" i="16"/>
  <c r="E80" i="16"/>
  <c r="E81" i="16"/>
  <c r="E82" i="16"/>
  <c r="E83" i="16"/>
  <c r="E84" i="16"/>
  <c r="E85" i="16"/>
  <c r="E86" i="16"/>
  <c r="E87" i="16"/>
  <c r="E88" i="16"/>
  <c r="E89" i="16"/>
  <c r="E90" i="16"/>
  <c r="E91" i="16"/>
  <c r="E92" i="16"/>
  <c r="E98" i="16"/>
  <c r="F63" i="16"/>
  <c r="F65" i="16"/>
  <c r="F67" i="16"/>
  <c r="F68" i="16"/>
  <c r="F69" i="16"/>
  <c r="F70" i="16"/>
  <c r="F71" i="16"/>
  <c r="F72" i="16"/>
  <c r="F73" i="16"/>
  <c r="F74" i="16"/>
  <c r="F75" i="16"/>
  <c r="F77" i="16"/>
  <c r="F78" i="16"/>
  <c r="F79" i="16"/>
  <c r="F80" i="16"/>
  <c r="F81" i="16"/>
  <c r="F82" i="16"/>
  <c r="F83" i="16"/>
  <c r="F84" i="16"/>
  <c r="F85" i="16"/>
  <c r="F86" i="16"/>
  <c r="F87" i="16"/>
  <c r="F88" i="16"/>
  <c r="F89" i="16"/>
  <c r="F90" i="16"/>
  <c r="F91" i="16"/>
  <c r="F92" i="16"/>
  <c r="F98" i="16"/>
  <c r="G63" i="16"/>
  <c r="G65" i="16"/>
  <c r="G67" i="16"/>
  <c r="G68" i="16"/>
  <c r="G69" i="16"/>
  <c r="G70" i="16"/>
  <c r="G71" i="16"/>
  <c r="G72" i="16"/>
  <c r="G73" i="16"/>
  <c r="G74" i="16"/>
  <c r="G75" i="16"/>
  <c r="G77" i="16"/>
  <c r="G78" i="16"/>
  <c r="G79" i="16"/>
  <c r="G80" i="16"/>
  <c r="G81" i="16"/>
  <c r="G82" i="16"/>
  <c r="G83" i="16"/>
  <c r="G84" i="16"/>
  <c r="G85" i="16"/>
  <c r="G86" i="16"/>
  <c r="G87" i="16"/>
  <c r="G88" i="16"/>
  <c r="G89" i="16"/>
  <c r="G90" i="16"/>
  <c r="G91" i="16"/>
  <c r="G92" i="16"/>
  <c r="G98" i="16"/>
  <c r="H63" i="16"/>
  <c r="H65" i="16"/>
  <c r="H67" i="16"/>
  <c r="H68" i="16"/>
  <c r="H69" i="16"/>
  <c r="H70" i="16"/>
  <c r="H71" i="16"/>
  <c r="H72" i="16"/>
  <c r="H73" i="16"/>
  <c r="H74" i="16"/>
  <c r="H75" i="16"/>
  <c r="H77" i="16"/>
  <c r="H78" i="16"/>
  <c r="H79" i="16"/>
  <c r="H80" i="16"/>
  <c r="H81" i="16"/>
  <c r="H82" i="16"/>
  <c r="H83" i="16"/>
  <c r="H84" i="16"/>
  <c r="H85" i="16"/>
  <c r="H86" i="16"/>
  <c r="H87" i="16"/>
  <c r="H88" i="16"/>
  <c r="H89" i="16"/>
  <c r="H90" i="16"/>
  <c r="H91" i="16"/>
  <c r="H92" i="16"/>
  <c r="H98" i="16"/>
  <c r="I63" i="16"/>
  <c r="I65" i="16"/>
  <c r="I67" i="16"/>
  <c r="I68" i="16"/>
  <c r="I69" i="16"/>
  <c r="I70" i="16"/>
  <c r="I71" i="16"/>
  <c r="I72" i="16"/>
  <c r="I73" i="16"/>
  <c r="I74" i="16"/>
  <c r="I75" i="16"/>
  <c r="I77" i="16"/>
  <c r="I78" i="16"/>
  <c r="I79" i="16"/>
  <c r="I80" i="16"/>
  <c r="I81" i="16"/>
  <c r="I82" i="16"/>
  <c r="I83" i="16"/>
  <c r="I84" i="16"/>
  <c r="I85" i="16"/>
  <c r="I86" i="16"/>
  <c r="I87" i="16"/>
  <c r="I88" i="16"/>
  <c r="I89" i="16"/>
  <c r="I90" i="16"/>
  <c r="I91" i="16"/>
  <c r="I92" i="16"/>
  <c r="I98" i="16"/>
  <c r="J58" i="16"/>
  <c r="J63" i="16"/>
  <c r="J65" i="16"/>
  <c r="J67" i="16"/>
  <c r="J68" i="16"/>
  <c r="J69" i="16"/>
  <c r="J70" i="16"/>
  <c r="J71" i="16"/>
  <c r="J72" i="16"/>
  <c r="J73" i="16"/>
  <c r="J74" i="16"/>
  <c r="J75" i="16"/>
  <c r="J77" i="16"/>
  <c r="J78" i="16"/>
  <c r="J79" i="16"/>
  <c r="J80" i="16"/>
  <c r="J81" i="16"/>
  <c r="J82" i="16"/>
  <c r="J83" i="16"/>
  <c r="J84" i="16"/>
  <c r="J85" i="16"/>
  <c r="J86" i="16"/>
  <c r="J87" i="16"/>
  <c r="J88" i="16"/>
  <c r="J89" i="16"/>
  <c r="J90" i="16"/>
  <c r="J91" i="16"/>
  <c r="J92" i="16"/>
  <c r="J98" i="16"/>
  <c r="P92" i="13"/>
  <c r="F13" i="9"/>
  <c r="P93" i="13"/>
  <c r="P94" i="13"/>
  <c r="F17" i="9"/>
  <c r="P95" i="13"/>
  <c r="P96" i="13"/>
  <c r="P97" i="13"/>
  <c r="P98" i="13"/>
  <c r="P99" i="13"/>
  <c r="P100" i="13"/>
  <c r="F23" i="9"/>
  <c r="P101" i="13"/>
  <c r="P102" i="13"/>
  <c r="F25" i="9"/>
  <c r="P104" i="13"/>
  <c r="P105" i="13"/>
  <c r="F28" i="9"/>
  <c r="P106" i="13"/>
  <c r="P107" i="13"/>
  <c r="F30" i="9"/>
  <c r="P108" i="13"/>
  <c r="P109" i="13"/>
  <c r="F32" i="9"/>
  <c r="P110" i="13"/>
  <c r="P111" i="13"/>
  <c r="P112" i="13"/>
  <c r="F35" i="9"/>
  <c r="P113" i="13"/>
  <c r="P114" i="13"/>
  <c r="P115" i="13"/>
  <c r="F38" i="9"/>
  <c r="P116" i="13"/>
  <c r="P117" i="13"/>
  <c r="P118" i="13"/>
  <c r="P119" i="13"/>
  <c r="F42" i="9"/>
  <c r="P101" i="3"/>
  <c r="B109" i="16"/>
  <c r="B111" i="16"/>
  <c r="B113" i="16"/>
  <c r="B114" i="16"/>
  <c r="B115" i="16"/>
  <c r="B116" i="16"/>
  <c r="B117" i="16"/>
  <c r="B118" i="16"/>
  <c r="B119" i="16"/>
  <c r="B120" i="16"/>
  <c r="B121" i="16"/>
  <c r="B123" i="16"/>
  <c r="B124" i="16"/>
  <c r="B125" i="16"/>
  <c r="B126" i="16"/>
  <c r="B127" i="16"/>
  <c r="B128" i="16"/>
  <c r="B129" i="16"/>
  <c r="B130" i="16"/>
  <c r="B131" i="16"/>
  <c r="B132" i="16"/>
  <c r="B133" i="16"/>
  <c r="B134" i="16"/>
  <c r="B135" i="16"/>
  <c r="B136" i="16"/>
  <c r="B137" i="16"/>
  <c r="B138" i="16"/>
  <c r="B144" i="16"/>
  <c r="C109" i="16"/>
  <c r="C111" i="16"/>
  <c r="C113" i="16"/>
  <c r="C114" i="16"/>
  <c r="C115" i="16"/>
  <c r="C116" i="16"/>
  <c r="C117" i="16"/>
  <c r="C118" i="16"/>
  <c r="C119" i="16"/>
  <c r="C120" i="16"/>
  <c r="C121" i="16"/>
  <c r="C123" i="16"/>
  <c r="C124" i="16"/>
  <c r="C125" i="16"/>
  <c r="C126" i="16"/>
  <c r="C127" i="16"/>
  <c r="C128" i="16"/>
  <c r="C129" i="16"/>
  <c r="C130" i="16"/>
  <c r="C131" i="16"/>
  <c r="C132" i="16"/>
  <c r="C133" i="16"/>
  <c r="C134" i="16"/>
  <c r="C135" i="16"/>
  <c r="C136" i="16"/>
  <c r="C137" i="16"/>
  <c r="C138" i="16"/>
  <c r="C144" i="16"/>
  <c r="D109" i="16"/>
  <c r="D111" i="16"/>
  <c r="D113" i="16"/>
  <c r="D114" i="16"/>
  <c r="D115" i="16"/>
  <c r="D116" i="16"/>
  <c r="D117" i="16"/>
  <c r="D118" i="16"/>
  <c r="D119" i="16"/>
  <c r="D120" i="16"/>
  <c r="D121" i="16"/>
  <c r="D123" i="16"/>
  <c r="D124" i="16"/>
  <c r="D125" i="16"/>
  <c r="D126" i="16"/>
  <c r="D127" i="16"/>
  <c r="D128" i="16"/>
  <c r="D129" i="16"/>
  <c r="D130" i="16"/>
  <c r="D131" i="16"/>
  <c r="D132" i="16"/>
  <c r="D133" i="16"/>
  <c r="D134" i="16"/>
  <c r="D135" i="16"/>
  <c r="D136" i="16"/>
  <c r="D137" i="16"/>
  <c r="D138" i="16"/>
  <c r="D144" i="16"/>
  <c r="E109" i="16"/>
  <c r="E111" i="16"/>
  <c r="E113" i="16"/>
  <c r="E114" i="16"/>
  <c r="E115" i="16"/>
  <c r="E116" i="16"/>
  <c r="E117" i="16"/>
  <c r="E118" i="16"/>
  <c r="E119" i="16"/>
  <c r="E120" i="16"/>
  <c r="E121" i="16"/>
  <c r="E123" i="16"/>
  <c r="E124" i="16"/>
  <c r="E125" i="16"/>
  <c r="E126" i="16"/>
  <c r="E127" i="16"/>
  <c r="E128" i="16"/>
  <c r="E129" i="16"/>
  <c r="E130" i="16"/>
  <c r="E131" i="16"/>
  <c r="E132" i="16"/>
  <c r="E133" i="16"/>
  <c r="E134" i="16"/>
  <c r="E135" i="16"/>
  <c r="E136" i="16"/>
  <c r="E137" i="16"/>
  <c r="E138" i="16"/>
  <c r="E144" i="16"/>
  <c r="F109" i="16"/>
  <c r="F111" i="16"/>
  <c r="F113" i="16"/>
  <c r="F114" i="16"/>
  <c r="F115" i="16"/>
  <c r="F116" i="16"/>
  <c r="F117" i="16"/>
  <c r="F118" i="16"/>
  <c r="F119" i="16"/>
  <c r="F120" i="16"/>
  <c r="F121" i="16"/>
  <c r="F123" i="16"/>
  <c r="F124" i="16"/>
  <c r="F125" i="16"/>
  <c r="F126" i="16"/>
  <c r="F127" i="16"/>
  <c r="F128" i="16"/>
  <c r="F129" i="16"/>
  <c r="F130" i="16"/>
  <c r="F131" i="16"/>
  <c r="F132" i="16"/>
  <c r="F133" i="16"/>
  <c r="F134" i="16"/>
  <c r="F135" i="16"/>
  <c r="F136" i="16"/>
  <c r="F137" i="16"/>
  <c r="F138" i="16"/>
  <c r="F144" i="16"/>
  <c r="G109" i="16"/>
  <c r="G111" i="16"/>
  <c r="G113" i="16"/>
  <c r="G114" i="16"/>
  <c r="G115" i="16"/>
  <c r="G116" i="16"/>
  <c r="G117" i="16"/>
  <c r="G118" i="16"/>
  <c r="G119" i="16"/>
  <c r="G120" i="16"/>
  <c r="G121" i="16"/>
  <c r="G123" i="16"/>
  <c r="G124" i="16"/>
  <c r="G125" i="16"/>
  <c r="G126" i="16"/>
  <c r="G127" i="16"/>
  <c r="G128" i="16"/>
  <c r="G129" i="16"/>
  <c r="G130" i="16"/>
  <c r="G131" i="16"/>
  <c r="G132" i="16"/>
  <c r="G133" i="16"/>
  <c r="G134" i="16"/>
  <c r="G135" i="16"/>
  <c r="G136" i="16"/>
  <c r="G137" i="16"/>
  <c r="G138" i="16"/>
  <c r="G144" i="16"/>
  <c r="H104" i="16"/>
  <c r="H105" i="16"/>
  <c r="H109" i="16"/>
  <c r="H111" i="16"/>
  <c r="H113" i="16"/>
  <c r="H114" i="16"/>
  <c r="H115" i="16"/>
  <c r="H116" i="16"/>
  <c r="H117" i="16"/>
  <c r="H118" i="16"/>
  <c r="H119" i="16"/>
  <c r="H120" i="16"/>
  <c r="H121" i="16"/>
  <c r="H123" i="16"/>
  <c r="H124" i="16"/>
  <c r="H125" i="16"/>
  <c r="H126" i="16"/>
  <c r="H127" i="16"/>
  <c r="H128" i="16"/>
  <c r="H129" i="16"/>
  <c r="H130" i="16"/>
  <c r="H131" i="16"/>
  <c r="H132" i="16"/>
  <c r="H133" i="16"/>
  <c r="H134" i="16"/>
  <c r="H135" i="16"/>
  <c r="H136" i="16"/>
  <c r="H137" i="16"/>
  <c r="H138" i="16"/>
  <c r="H144" i="16"/>
  <c r="I109" i="16"/>
  <c r="I111" i="16"/>
  <c r="I113" i="16"/>
  <c r="I114" i="16"/>
  <c r="I115" i="16"/>
  <c r="I116" i="16"/>
  <c r="I117" i="16"/>
  <c r="I118" i="16"/>
  <c r="I119" i="16"/>
  <c r="I120" i="16"/>
  <c r="I121" i="16"/>
  <c r="I123" i="16"/>
  <c r="I124" i="16"/>
  <c r="I125" i="16"/>
  <c r="I126" i="16"/>
  <c r="I127" i="16"/>
  <c r="I128" i="16"/>
  <c r="I129" i="16"/>
  <c r="I130" i="16"/>
  <c r="I131" i="16"/>
  <c r="I132" i="16"/>
  <c r="I133" i="16"/>
  <c r="I134" i="16"/>
  <c r="I135" i="16"/>
  <c r="I136" i="16"/>
  <c r="I137" i="16"/>
  <c r="I138" i="16"/>
  <c r="I144" i="16"/>
  <c r="J109" i="16"/>
  <c r="J111" i="16"/>
  <c r="J113" i="16"/>
  <c r="J114" i="16"/>
  <c r="J115" i="16"/>
  <c r="J116" i="16"/>
  <c r="J117" i="16"/>
  <c r="J118" i="16"/>
  <c r="J119" i="16"/>
  <c r="J120" i="16"/>
  <c r="J121" i="16"/>
  <c r="J123" i="16"/>
  <c r="J124" i="16"/>
  <c r="J125" i="16"/>
  <c r="J126" i="16"/>
  <c r="J127" i="16"/>
  <c r="J128" i="16"/>
  <c r="J129" i="16"/>
  <c r="J130" i="16"/>
  <c r="J131" i="16"/>
  <c r="J132" i="16"/>
  <c r="J133" i="16"/>
  <c r="J134" i="16"/>
  <c r="J135" i="16"/>
  <c r="J136" i="16"/>
  <c r="J137" i="16"/>
  <c r="J138" i="16"/>
  <c r="J144" i="16"/>
  <c r="P155" i="13"/>
  <c r="I13" i="9"/>
  <c r="P156" i="13"/>
  <c r="P157" i="13"/>
  <c r="I17" i="9"/>
  <c r="P158" i="13"/>
  <c r="P159" i="13"/>
  <c r="I19" i="9"/>
  <c r="P160" i="13"/>
  <c r="N116" i="16"/>
  <c r="P161" i="13"/>
  <c r="P162" i="13"/>
  <c r="I22" i="9"/>
  <c r="P163" i="13"/>
  <c r="N119" i="16"/>
  <c r="P164" i="13"/>
  <c r="I24" i="9"/>
  <c r="P165" i="13"/>
  <c r="I25" i="9"/>
  <c r="P167" i="13"/>
  <c r="P168" i="13"/>
  <c r="N124" i="16"/>
  <c r="P169" i="13"/>
  <c r="P170" i="13"/>
  <c r="P171" i="13"/>
  <c r="I31" i="9"/>
  <c r="P172" i="13"/>
  <c r="P173" i="13"/>
  <c r="P174" i="13"/>
  <c r="P175" i="13"/>
  <c r="N131" i="16"/>
  <c r="P176" i="13"/>
  <c r="P177" i="13"/>
  <c r="I37" i="9"/>
  <c r="P178" i="13"/>
  <c r="P179" i="13"/>
  <c r="I39" i="9"/>
  <c r="P180" i="13"/>
  <c r="I40" i="9"/>
  <c r="P181" i="13"/>
  <c r="I41" i="9"/>
  <c r="P182" i="13"/>
  <c r="P138" i="3"/>
  <c r="P29" i="13"/>
  <c r="P30" i="13"/>
  <c r="C15" i="9"/>
  <c r="P31" i="13"/>
  <c r="C17" i="9"/>
  <c r="P32" i="13"/>
  <c r="P33" i="13"/>
  <c r="P34" i="13"/>
  <c r="P35" i="13"/>
  <c r="C21" i="9"/>
  <c r="P36" i="13"/>
  <c r="C22" i="9"/>
  <c r="P37" i="13"/>
  <c r="P38" i="13"/>
  <c r="P39" i="13"/>
  <c r="C25" i="9"/>
  <c r="P41" i="13"/>
  <c r="P42" i="13"/>
  <c r="P43" i="13"/>
  <c r="C29" i="9"/>
  <c r="P44" i="13"/>
  <c r="C30" i="9"/>
  <c r="P45" i="13"/>
  <c r="C31" i="9"/>
  <c r="P46" i="13"/>
  <c r="C32" i="9"/>
  <c r="P47" i="13"/>
  <c r="C33" i="9"/>
  <c r="P48" i="13"/>
  <c r="C34" i="9"/>
  <c r="P49" i="13"/>
  <c r="C35" i="9"/>
  <c r="P50" i="13"/>
  <c r="C36" i="9"/>
  <c r="P51" i="13"/>
  <c r="C37" i="9"/>
  <c r="P52" i="13"/>
  <c r="P53" i="13"/>
  <c r="C39" i="9"/>
  <c r="P54" i="13"/>
  <c r="C40" i="9"/>
  <c r="P55" i="13"/>
  <c r="C41" i="9"/>
  <c r="P56" i="13"/>
  <c r="P64" i="3"/>
  <c r="C48" i="9"/>
  <c r="O64" i="11"/>
  <c r="O104" i="11"/>
  <c r="O121" i="11"/>
  <c r="O63" i="11"/>
  <c r="O103" i="11"/>
  <c r="O120" i="11"/>
  <c r="O157" i="11"/>
  <c r="O62" i="11"/>
  <c r="O102" i="11"/>
  <c r="O119" i="11"/>
  <c r="O61" i="11"/>
  <c r="O101" i="11"/>
  <c r="D162" i="11"/>
  <c r="O118" i="11"/>
  <c r="O155" i="11"/>
  <c r="O60" i="11"/>
  <c r="O100" i="11"/>
  <c r="O117" i="11"/>
  <c r="O59" i="11"/>
  <c r="O99" i="11"/>
  <c r="O116" i="11"/>
  <c r="O153" i="11"/>
  <c r="O149" i="11"/>
  <c r="O147" i="11"/>
  <c r="O145" i="11"/>
  <c r="O112" i="11"/>
  <c r="O110" i="11"/>
  <c r="O108" i="11"/>
  <c r="C89" i="11"/>
  <c r="C92" i="11"/>
  <c r="D92" i="11"/>
  <c r="E92" i="11"/>
  <c r="F92" i="11"/>
  <c r="G92" i="11"/>
  <c r="H92" i="11"/>
  <c r="I92" i="11"/>
  <c r="J92" i="11"/>
  <c r="K92" i="11"/>
  <c r="L92" i="11"/>
  <c r="M92" i="11"/>
  <c r="N92" i="11"/>
  <c r="F36" i="10"/>
  <c r="O95" i="11"/>
  <c r="O93" i="11"/>
  <c r="O91" i="11"/>
  <c r="C49" i="11"/>
  <c r="C52" i="11"/>
  <c r="D52" i="11"/>
  <c r="E52" i="11"/>
  <c r="F52" i="11"/>
  <c r="G52" i="11"/>
  <c r="H52" i="11"/>
  <c r="I52" i="11"/>
  <c r="J52" i="11"/>
  <c r="K52" i="11"/>
  <c r="L52" i="11"/>
  <c r="M52" i="11"/>
  <c r="N52" i="11"/>
  <c r="O55" i="11"/>
  <c r="O53" i="11"/>
  <c r="O51" i="11"/>
  <c r="O27" i="11"/>
  <c r="O26" i="11"/>
  <c r="O25" i="11"/>
  <c r="C109" i="11"/>
  <c r="D109" i="11"/>
  <c r="E109" i="11"/>
  <c r="F109" i="11"/>
  <c r="G109" i="11"/>
  <c r="H109" i="11"/>
  <c r="I109" i="11"/>
  <c r="J109" i="11"/>
  <c r="K109" i="11"/>
  <c r="L109" i="11"/>
  <c r="M109" i="11"/>
  <c r="N109" i="11"/>
  <c r="C111" i="11"/>
  <c r="D111" i="11"/>
  <c r="E111" i="11"/>
  <c r="F111" i="11"/>
  <c r="G111" i="11"/>
  <c r="H111" i="11"/>
  <c r="I111" i="11"/>
  <c r="J111" i="11"/>
  <c r="K111" i="11"/>
  <c r="L111" i="11"/>
  <c r="M111" i="11"/>
  <c r="N111" i="11"/>
  <c r="C113" i="11"/>
  <c r="D113" i="11"/>
  <c r="E113" i="11"/>
  <c r="F113" i="11"/>
  <c r="G113" i="11"/>
  <c r="H113" i="11"/>
  <c r="I113" i="11"/>
  <c r="J113" i="11"/>
  <c r="K113" i="11"/>
  <c r="L113" i="11"/>
  <c r="M113" i="11"/>
  <c r="N113" i="11"/>
  <c r="A141" i="11"/>
  <c r="A87" i="11"/>
  <c r="A48" i="11"/>
  <c r="A24" i="11"/>
  <c r="S114" i="1"/>
  <c r="S122" i="1"/>
  <c r="S130" i="1"/>
  <c r="S112" i="1"/>
  <c r="F15" i="10"/>
  <c r="I15" i="10"/>
  <c r="L15" i="10"/>
  <c r="S120" i="1"/>
  <c r="S128" i="1"/>
  <c r="S113" i="1"/>
  <c r="F22" i="10"/>
  <c r="I22" i="10"/>
  <c r="L22" i="10"/>
  <c r="S121" i="1"/>
  <c r="S129" i="1"/>
  <c r="S116" i="1"/>
  <c r="S124" i="1"/>
  <c r="S132" i="1"/>
  <c r="S115" i="1"/>
  <c r="S123" i="1"/>
  <c r="S131" i="1"/>
  <c r="D79" i="1"/>
  <c r="G80" i="1"/>
  <c r="G64" i="1"/>
  <c r="G70" i="1"/>
  <c r="G72" i="1"/>
  <c r="G83" i="1"/>
  <c r="G40" i="1"/>
  <c r="G56" i="1"/>
  <c r="G53" i="1"/>
  <c r="C110" i="1"/>
  <c r="C30" i="1"/>
  <c r="G31" i="1"/>
  <c r="N102" i="14"/>
  <c r="G149" i="14"/>
  <c r="H149" i="14"/>
  <c r="I149" i="14"/>
  <c r="J149" i="14"/>
  <c r="K149" i="14"/>
  <c r="L149" i="14"/>
  <c r="M149" i="14"/>
  <c r="K102" i="14"/>
  <c r="I102" i="14"/>
  <c r="G102" i="14"/>
  <c r="M55" i="14"/>
  <c r="K55" i="14"/>
  <c r="I55" i="14"/>
  <c r="G55" i="14"/>
  <c r="E55" i="14"/>
  <c r="E102" i="14"/>
  <c r="O102" i="14"/>
  <c r="D149" i="14"/>
  <c r="E149" i="14"/>
  <c r="F149" i="14"/>
  <c r="N149" i="14"/>
  <c r="B49" i="14"/>
  <c r="D76" i="14"/>
  <c r="D171" i="14"/>
  <c r="E171" i="14"/>
  <c r="F171" i="14"/>
  <c r="G171" i="14"/>
  <c r="H171" i="14"/>
  <c r="I171" i="14"/>
  <c r="J171" i="14"/>
  <c r="K171" i="14"/>
  <c r="L171" i="14"/>
  <c r="M171" i="14"/>
  <c r="N171" i="14"/>
  <c r="O171" i="14"/>
  <c r="E172" i="14"/>
  <c r="G172" i="14"/>
  <c r="I172" i="14"/>
  <c r="M172" i="14"/>
  <c r="O172" i="14"/>
  <c r="P165" i="14"/>
  <c r="P164" i="14"/>
  <c r="P163" i="14"/>
  <c r="P162" i="14"/>
  <c r="P161" i="14"/>
  <c r="P160" i="14"/>
  <c r="P159" i="14"/>
  <c r="P158" i="14"/>
  <c r="P157" i="14"/>
  <c r="P155" i="14"/>
  <c r="P154" i="14"/>
  <c r="O149" i="14"/>
  <c r="P148" i="14"/>
  <c r="P147" i="14"/>
  <c r="D78" i="14"/>
  <c r="F78" i="14"/>
  <c r="G78" i="14"/>
  <c r="H78" i="14"/>
  <c r="J78" i="14"/>
  <c r="K78" i="14"/>
  <c r="L78" i="14"/>
  <c r="O78" i="14"/>
  <c r="D124" i="14"/>
  <c r="E124" i="14"/>
  <c r="F124" i="14"/>
  <c r="G124" i="14"/>
  <c r="H124" i="14"/>
  <c r="I124" i="14"/>
  <c r="J124" i="14"/>
  <c r="K124" i="14"/>
  <c r="L124" i="14"/>
  <c r="M124" i="14"/>
  <c r="N124" i="14"/>
  <c r="O124" i="14"/>
  <c r="F125" i="14"/>
  <c r="G125" i="14"/>
  <c r="H125" i="14"/>
  <c r="I125" i="14"/>
  <c r="K125" i="14"/>
  <c r="L125" i="14"/>
  <c r="N125" i="14"/>
  <c r="D77" i="14"/>
  <c r="E77" i="14"/>
  <c r="F77" i="14"/>
  <c r="G77" i="14"/>
  <c r="H77" i="14"/>
  <c r="I77" i="14"/>
  <c r="J77" i="14"/>
  <c r="K77" i="14"/>
  <c r="L77" i="14"/>
  <c r="M77" i="14"/>
  <c r="N77" i="14"/>
  <c r="O77" i="14"/>
  <c r="P118" i="14"/>
  <c r="P117" i="14"/>
  <c r="P116" i="14"/>
  <c r="P115" i="14"/>
  <c r="P114" i="14"/>
  <c r="P113" i="14"/>
  <c r="P112" i="14"/>
  <c r="P111" i="14"/>
  <c r="P110" i="14"/>
  <c r="P108" i="14"/>
  <c r="P107" i="14"/>
  <c r="P100" i="14"/>
  <c r="P71" i="14"/>
  <c r="P70" i="14"/>
  <c r="P69" i="14"/>
  <c r="P68" i="14"/>
  <c r="P67" i="14"/>
  <c r="P66" i="14"/>
  <c r="P65" i="14"/>
  <c r="P64" i="14"/>
  <c r="P63" i="14"/>
  <c r="P61" i="14"/>
  <c r="P60" i="14"/>
  <c r="P53" i="14"/>
  <c r="B19" i="16"/>
  <c r="B21" i="16"/>
  <c r="B25" i="16"/>
  <c r="B26" i="16"/>
  <c r="B27" i="16"/>
  <c r="B29" i="16"/>
  <c r="O29" i="16"/>
  <c r="B33" i="16"/>
  <c r="B35" i="16"/>
  <c r="B37" i="16"/>
  <c r="B38" i="16"/>
  <c r="B39" i="16"/>
  <c r="B40" i="16"/>
  <c r="B41" i="16"/>
  <c r="B43" i="16"/>
  <c r="B44" i="16"/>
  <c r="B45" i="16"/>
  <c r="B51" i="16"/>
  <c r="B52" i="16"/>
  <c r="C52" i="16"/>
  <c r="D52" i="16"/>
  <c r="E52" i="16"/>
  <c r="F52" i="16"/>
  <c r="G52" i="16"/>
  <c r="H52" i="16"/>
  <c r="I52" i="16"/>
  <c r="J52" i="16"/>
  <c r="K52" i="16"/>
  <c r="L52" i="16"/>
  <c r="M52" i="16"/>
  <c r="N52" i="16"/>
  <c r="C46" i="16"/>
  <c r="D46" i="16"/>
  <c r="E46" i="16"/>
  <c r="F46" i="16"/>
  <c r="G46" i="16"/>
  <c r="H46" i="16"/>
  <c r="I46" i="16"/>
  <c r="J46" i="16"/>
  <c r="K46" i="16"/>
  <c r="L46" i="16"/>
  <c r="M46" i="16"/>
  <c r="N46" i="16"/>
  <c r="C45" i="16"/>
  <c r="D45" i="16"/>
  <c r="E45" i="16"/>
  <c r="F45" i="16"/>
  <c r="G45" i="16"/>
  <c r="H45" i="16"/>
  <c r="I45" i="16"/>
  <c r="J45" i="16"/>
  <c r="K45" i="16"/>
  <c r="L45" i="16"/>
  <c r="M45" i="16"/>
  <c r="N45" i="16"/>
  <c r="C44" i="16"/>
  <c r="D44" i="16"/>
  <c r="E44" i="16"/>
  <c r="F44" i="16"/>
  <c r="G44" i="16"/>
  <c r="H44" i="16"/>
  <c r="I44" i="16"/>
  <c r="J44" i="16"/>
  <c r="K44" i="16"/>
  <c r="L44" i="16"/>
  <c r="M44" i="16"/>
  <c r="N44" i="16"/>
  <c r="C43" i="16"/>
  <c r="D43" i="16"/>
  <c r="E43" i="16"/>
  <c r="F43" i="16"/>
  <c r="G43" i="16"/>
  <c r="H43" i="16"/>
  <c r="I43" i="16"/>
  <c r="J43" i="16"/>
  <c r="K43" i="16"/>
  <c r="L43" i="16"/>
  <c r="M43" i="16"/>
  <c r="N43" i="16"/>
  <c r="C42" i="16"/>
  <c r="D42" i="16"/>
  <c r="E42" i="16"/>
  <c r="F42" i="16"/>
  <c r="G42" i="16"/>
  <c r="H42" i="16"/>
  <c r="I42" i="16"/>
  <c r="J42" i="16"/>
  <c r="K42" i="16"/>
  <c r="L42" i="16"/>
  <c r="M42" i="16"/>
  <c r="N42" i="16"/>
  <c r="C41" i="16"/>
  <c r="D41" i="16"/>
  <c r="E41" i="16"/>
  <c r="F41" i="16"/>
  <c r="G41" i="16"/>
  <c r="H41" i="16"/>
  <c r="I41" i="16"/>
  <c r="J41" i="16"/>
  <c r="K41" i="16"/>
  <c r="L41" i="16"/>
  <c r="M41" i="16"/>
  <c r="N41" i="16"/>
  <c r="C40" i="16"/>
  <c r="D40" i="16"/>
  <c r="E40" i="16"/>
  <c r="F40" i="16"/>
  <c r="G40" i="16"/>
  <c r="H40" i="16"/>
  <c r="I40" i="16"/>
  <c r="J40" i="16"/>
  <c r="K40" i="16"/>
  <c r="L40" i="16"/>
  <c r="M40" i="16"/>
  <c r="N40" i="16"/>
  <c r="C39" i="16"/>
  <c r="D39" i="16"/>
  <c r="E39" i="16"/>
  <c r="F39" i="16"/>
  <c r="G39" i="16"/>
  <c r="H39" i="16"/>
  <c r="I39" i="16"/>
  <c r="J39" i="16"/>
  <c r="K39" i="16"/>
  <c r="L39" i="16"/>
  <c r="M39" i="16"/>
  <c r="N39" i="16"/>
  <c r="C38" i="16"/>
  <c r="D38" i="16"/>
  <c r="E38" i="16"/>
  <c r="F38" i="16"/>
  <c r="G38" i="16"/>
  <c r="H38" i="16"/>
  <c r="I38" i="16"/>
  <c r="J38" i="16"/>
  <c r="K38" i="16"/>
  <c r="L38" i="16"/>
  <c r="M38" i="16"/>
  <c r="N38" i="16"/>
  <c r="C37" i="16"/>
  <c r="D37" i="16"/>
  <c r="E37" i="16"/>
  <c r="F37" i="16"/>
  <c r="G37" i="16"/>
  <c r="H37" i="16"/>
  <c r="I37" i="16"/>
  <c r="J37" i="16"/>
  <c r="K37" i="16"/>
  <c r="L37" i="16"/>
  <c r="M37" i="16"/>
  <c r="N37" i="16"/>
  <c r="C36" i="16"/>
  <c r="D36" i="16"/>
  <c r="E36" i="16"/>
  <c r="F36" i="16"/>
  <c r="G36" i="16"/>
  <c r="H36" i="16"/>
  <c r="I36" i="16"/>
  <c r="J36" i="16"/>
  <c r="K36" i="16"/>
  <c r="L36" i="16"/>
  <c r="M36" i="16"/>
  <c r="N36" i="16"/>
  <c r="C35" i="16"/>
  <c r="D35" i="16"/>
  <c r="E35" i="16"/>
  <c r="F35" i="16"/>
  <c r="G35" i="16"/>
  <c r="H35" i="16"/>
  <c r="I35" i="16"/>
  <c r="J35" i="16"/>
  <c r="K35" i="16"/>
  <c r="L35" i="16"/>
  <c r="M35" i="16"/>
  <c r="N35" i="16"/>
  <c r="C34" i="16"/>
  <c r="D34" i="16"/>
  <c r="E34" i="16"/>
  <c r="F34" i="16"/>
  <c r="G34" i="16"/>
  <c r="H34" i="16"/>
  <c r="I34" i="16"/>
  <c r="J34" i="16"/>
  <c r="K34" i="16"/>
  <c r="L34" i="16"/>
  <c r="M34" i="16"/>
  <c r="N34" i="16"/>
  <c r="C33" i="16"/>
  <c r="D33" i="16"/>
  <c r="E33" i="16"/>
  <c r="F33" i="16"/>
  <c r="G33" i="16"/>
  <c r="H33" i="16"/>
  <c r="I33" i="16"/>
  <c r="J33" i="16"/>
  <c r="K33" i="16"/>
  <c r="L33" i="16"/>
  <c r="M33" i="16"/>
  <c r="N33" i="16"/>
  <c r="C32" i="16"/>
  <c r="D32" i="16"/>
  <c r="E32" i="16"/>
  <c r="F32" i="16"/>
  <c r="G32" i="16"/>
  <c r="H32" i="16"/>
  <c r="I32" i="16"/>
  <c r="J32" i="16"/>
  <c r="K32" i="16"/>
  <c r="L32" i="16"/>
  <c r="M32" i="16"/>
  <c r="N32" i="16"/>
  <c r="C31" i="16"/>
  <c r="D31" i="16"/>
  <c r="E31" i="16"/>
  <c r="F31" i="16"/>
  <c r="G31" i="16"/>
  <c r="H31" i="16"/>
  <c r="I31" i="16"/>
  <c r="J31" i="16"/>
  <c r="K31" i="16"/>
  <c r="L31" i="16"/>
  <c r="M31" i="16"/>
  <c r="N31" i="16"/>
  <c r="O30" i="16"/>
  <c r="C29" i="16"/>
  <c r="D29" i="16"/>
  <c r="E29" i="16"/>
  <c r="F29" i="16"/>
  <c r="G29" i="16"/>
  <c r="H29" i="16"/>
  <c r="I29" i="16"/>
  <c r="J29" i="16"/>
  <c r="K29" i="16"/>
  <c r="L29" i="16"/>
  <c r="M29" i="16"/>
  <c r="N29" i="16"/>
  <c r="C28" i="16"/>
  <c r="D28" i="16"/>
  <c r="E28" i="16"/>
  <c r="F28" i="16"/>
  <c r="G28" i="16"/>
  <c r="H28" i="16"/>
  <c r="I28" i="16"/>
  <c r="J28" i="16"/>
  <c r="K28" i="16"/>
  <c r="L28" i="16"/>
  <c r="M28" i="16"/>
  <c r="N28" i="16"/>
  <c r="C27" i="16"/>
  <c r="D27" i="16"/>
  <c r="E27" i="16"/>
  <c r="F27" i="16"/>
  <c r="G27" i="16"/>
  <c r="H27" i="16"/>
  <c r="I27" i="16"/>
  <c r="J27" i="16"/>
  <c r="K27" i="16"/>
  <c r="L27" i="16"/>
  <c r="M27" i="16"/>
  <c r="N27" i="16"/>
  <c r="C26" i="16"/>
  <c r="D26" i="16"/>
  <c r="E26" i="16"/>
  <c r="F26" i="16"/>
  <c r="G26" i="16"/>
  <c r="H26" i="16"/>
  <c r="I26" i="16"/>
  <c r="J26" i="16"/>
  <c r="K26" i="16"/>
  <c r="L26" i="16"/>
  <c r="M26" i="16"/>
  <c r="N26" i="16"/>
  <c r="C25" i="16"/>
  <c r="D25" i="16"/>
  <c r="E25" i="16"/>
  <c r="F25" i="16"/>
  <c r="G25" i="16"/>
  <c r="H25" i="16"/>
  <c r="I25" i="16"/>
  <c r="J25" i="16"/>
  <c r="K25" i="16"/>
  <c r="L25" i="16"/>
  <c r="M25" i="16"/>
  <c r="N25" i="16"/>
  <c r="C24" i="16"/>
  <c r="D24" i="16"/>
  <c r="E24" i="16"/>
  <c r="F24" i="16"/>
  <c r="G24" i="16"/>
  <c r="H24" i="16"/>
  <c r="I24" i="16"/>
  <c r="J24" i="16"/>
  <c r="K24" i="16"/>
  <c r="L24" i="16"/>
  <c r="M24" i="16"/>
  <c r="N24" i="16"/>
  <c r="C23" i="16"/>
  <c r="D23" i="16"/>
  <c r="E23" i="16"/>
  <c r="F23" i="16"/>
  <c r="G23" i="16"/>
  <c r="H23" i="16"/>
  <c r="I23" i="16"/>
  <c r="J23" i="16"/>
  <c r="K23" i="16"/>
  <c r="L23" i="16"/>
  <c r="M23" i="16"/>
  <c r="N23" i="16"/>
  <c r="C22" i="16"/>
  <c r="D22" i="16"/>
  <c r="E22" i="16"/>
  <c r="F22" i="16"/>
  <c r="G22" i="16"/>
  <c r="H22" i="16"/>
  <c r="I22" i="16"/>
  <c r="J22" i="16"/>
  <c r="K22" i="16"/>
  <c r="L22" i="16"/>
  <c r="M22" i="16"/>
  <c r="N22" i="16"/>
  <c r="C21" i="16"/>
  <c r="D21" i="16"/>
  <c r="E21" i="16"/>
  <c r="F21" i="16"/>
  <c r="G21" i="16"/>
  <c r="H21" i="16"/>
  <c r="I21" i="16"/>
  <c r="J21" i="16"/>
  <c r="K21" i="16"/>
  <c r="L21" i="16"/>
  <c r="M21" i="16"/>
  <c r="N21" i="16"/>
  <c r="C19" i="16"/>
  <c r="D19" i="16"/>
  <c r="E19" i="16"/>
  <c r="F19" i="16"/>
  <c r="G19" i="16"/>
  <c r="H19" i="16"/>
  <c r="I19" i="16"/>
  <c r="J19" i="16"/>
  <c r="K19" i="16"/>
  <c r="L19" i="16"/>
  <c r="M19" i="16"/>
  <c r="N19" i="16"/>
  <c r="C17" i="16"/>
  <c r="D17" i="16"/>
  <c r="E17" i="16"/>
  <c r="F17" i="16"/>
  <c r="G17" i="16"/>
  <c r="H17" i="16"/>
  <c r="I17" i="16"/>
  <c r="J17" i="16"/>
  <c r="K17" i="16"/>
  <c r="L17" i="16"/>
  <c r="M17" i="16"/>
  <c r="N17" i="16"/>
  <c r="A9" i="16"/>
  <c r="A138" i="16"/>
  <c r="A137" i="16"/>
  <c r="A136" i="16"/>
  <c r="A92" i="16"/>
  <c r="A91" i="16"/>
  <c r="A90" i="16"/>
  <c r="A46" i="16"/>
  <c r="A45" i="16"/>
  <c r="A44" i="16"/>
  <c r="A11" i="16"/>
  <c r="A57" i="16"/>
  <c r="A103" i="16"/>
  <c r="M144" i="16"/>
  <c r="L144" i="16"/>
  <c r="K144" i="16"/>
  <c r="M120" i="16"/>
  <c r="L120" i="16"/>
  <c r="K120" i="16"/>
  <c r="M117" i="16"/>
  <c r="L117" i="16"/>
  <c r="K117" i="16"/>
  <c r="M74" i="16"/>
  <c r="L74" i="16"/>
  <c r="K74" i="16"/>
  <c r="M71" i="16"/>
  <c r="M98" i="16"/>
  <c r="L71" i="16"/>
  <c r="L98" i="16"/>
  <c r="K71" i="16"/>
  <c r="K98" i="16"/>
  <c r="M67" i="16"/>
  <c r="M68" i="16"/>
  <c r="M69" i="16"/>
  <c r="M70" i="16"/>
  <c r="M72" i="16"/>
  <c r="M73" i="16"/>
  <c r="M75" i="16"/>
  <c r="L67" i="16"/>
  <c r="L68" i="16"/>
  <c r="L69" i="16"/>
  <c r="L70" i="16"/>
  <c r="L72" i="16"/>
  <c r="L73" i="16"/>
  <c r="L75" i="16"/>
  <c r="K67" i="16"/>
  <c r="K68" i="16"/>
  <c r="K69" i="16"/>
  <c r="K70" i="16"/>
  <c r="K72" i="16"/>
  <c r="K73" i="16"/>
  <c r="K75" i="16"/>
  <c r="K65" i="16"/>
  <c r="L65" i="16"/>
  <c r="M65" i="16"/>
  <c r="K77" i="16"/>
  <c r="L77" i="16"/>
  <c r="M77" i="16"/>
  <c r="M79" i="16"/>
  <c r="M80" i="16"/>
  <c r="M81" i="16"/>
  <c r="M82" i="16"/>
  <c r="M83" i="16"/>
  <c r="M84" i="16"/>
  <c r="M85" i="16"/>
  <c r="M86" i="16"/>
  <c r="M87" i="16"/>
  <c r="M88" i="16"/>
  <c r="M89" i="16"/>
  <c r="M90" i="16"/>
  <c r="M91" i="16"/>
  <c r="M92" i="16"/>
  <c r="L79" i="16"/>
  <c r="L80" i="16"/>
  <c r="L81" i="16"/>
  <c r="L82" i="16"/>
  <c r="L83" i="16"/>
  <c r="L84" i="16"/>
  <c r="L85" i="16"/>
  <c r="L86" i="16"/>
  <c r="L87" i="16"/>
  <c r="L88" i="16"/>
  <c r="L89" i="16"/>
  <c r="L90" i="16"/>
  <c r="L91" i="16"/>
  <c r="L92" i="16"/>
  <c r="K79" i="16"/>
  <c r="K80" i="16"/>
  <c r="K81" i="16"/>
  <c r="K82" i="16"/>
  <c r="K83" i="16"/>
  <c r="K84" i="16"/>
  <c r="K85" i="16"/>
  <c r="K86" i="16"/>
  <c r="K87" i="16"/>
  <c r="K88" i="16"/>
  <c r="K89" i="16"/>
  <c r="K90" i="16"/>
  <c r="K91" i="16"/>
  <c r="K92" i="16"/>
  <c r="K78" i="16"/>
  <c r="L78" i="16"/>
  <c r="M78" i="16"/>
  <c r="K63" i="16"/>
  <c r="L63" i="16"/>
  <c r="M63" i="16"/>
  <c r="K123" i="16"/>
  <c r="L123" i="16"/>
  <c r="M123" i="16"/>
  <c r="M138" i="16"/>
  <c r="L138" i="16"/>
  <c r="K138" i="16"/>
  <c r="M137" i="16"/>
  <c r="L137" i="16"/>
  <c r="K137" i="16"/>
  <c r="M136" i="16"/>
  <c r="L136" i="16"/>
  <c r="K136" i="16"/>
  <c r="M135" i="16"/>
  <c r="L135" i="16"/>
  <c r="K135" i="16"/>
  <c r="M134" i="16"/>
  <c r="L134" i="16"/>
  <c r="K134" i="16"/>
  <c r="M133" i="16"/>
  <c r="L133" i="16"/>
  <c r="K133" i="16"/>
  <c r="M132" i="16"/>
  <c r="L132" i="16"/>
  <c r="K132" i="16"/>
  <c r="M131" i="16"/>
  <c r="L131" i="16"/>
  <c r="K131" i="16"/>
  <c r="M130" i="16"/>
  <c r="L130" i="16"/>
  <c r="K130" i="16"/>
  <c r="M129" i="16"/>
  <c r="L129" i="16"/>
  <c r="K129" i="16"/>
  <c r="M128" i="16"/>
  <c r="L128" i="16"/>
  <c r="K128" i="16"/>
  <c r="M127" i="16"/>
  <c r="L127" i="16"/>
  <c r="K127" i="16"/>
  <c r="M126" i="16"/>
  <c r="L126" i="16"/>
  <c r="K126" i="16"/>
  <c r="M125" i="16"/>
  <c r="L125" i="16"/>
  <c r="K125" i="16"/>
  <c r="K124" i="16"/>
  <c r="L124" i="16"/>
  <c r="M124" i="16"/>
  <c r="M121" i="16"/>
  <c r="L121" i="16"/>
  <c r="K121" i="16"/>
  <c r="M119" i="16"/>
  <c r="L119" i="16"/>
  <c r="K119" i="16"/>
  <c r="M118" i="16"/>
  <c r="L118" i="16"/>
  <c r="K118" i="16"/>
  <c r="M116" i="16"/>
  <c r="L116" i="16"/>
  <c r="K116" i="16"/>
  <c r="M115" i="16"/>
  <c r="L115" i="16"/>
  <c r="K115" i="16"/>
  <c r="M114" i="16"/>
  <c r="L114" i="16"/>
  <c r="K114" i="16"/>
  <c r="M113" i="16"/>
  <c r="L113" i="16"/>
  <c r="K113" i="16"/>
  <c r="K111" i="16"/>
  <c r="L111" i="16"/>
  <c r="M111" i="16"/>
  <c r="K109" i="16"/>
  <c r="L109" i="16"/>
  <c r="M109" i="16"/>
  <c r="N80" i="16"/>
  <c r="N82" i="16"/>
  <c r="N85" i="16"/>
  <c r="N88" i="16"/>
  <c r="N92" i="16"/>
  <c r="N78" i="16"/>
  <c r="N67" i="16"/>
  <c r="N73" i="16"/>
  <c r="N75" i="16"/>
  <c r="N137" i="16"/>
  <c r="N135" i="16"/>
  <c r="N133" i="16"/>
  <c r="N127" i="16"/>
  <c r="N118" i="16"/>
  <c r="N113" i="16"/>
  <c r="H18" i="16"/>
  <c r="M110" i="16"/>
  <c r="N109" i="16"/>
  <c r="N63" i="16"/>
  <c r="B117" i="13"/>
  <c r="B85" i="13"/>
  <c r="B25" i="13"/>
  <c r="D183" i="13"/>
  <c r="E183" i="13"/>
  <c r="F183" i="13"/>
  <c r="G183" i="13"/>
  <c r="H183" i="13"/>
  <c r="I183" i="13"/>
  <c r="J183" i="13"/>
  <c r="K183" i="13"/>
  <c r="L183" i="13"/>
  <c r="M183" i="13"/>
  <c r="N183" i="13"/>
  <c r="O183" i="13"/>
  <c r="D120" i="13"/>
  <c r="E120" i="13"/>
  <c r="F120" i="13"/>
  <c r="G120" i="13"/>
  <c r="H120" i="13"/>
  <c r="I120" i="13"/>
  <c r="J120" i="13"/>
  <c r="K120" i="13"/>
  <c r="L120" i="13"/>
  <c r="M120" i="13"/>
  <c r="N120" i="13"/>
  <c r="O120" i="13"/>
  <c r="B213" i="13"/>
  <c r="B212" i="13"/>
  <c r="B211" i="13"/>
  <c r="B182" i="13"/>
  <c r="B180" i="13"/>
  <c r="B181" i="13"/>
  <c r="B150" i="13"/>
  <c r="B149" i="13"/>
  <c r="B148" i="13"/>
  <c r="B119" i="13"/>
  <c r="B118" i="13"/>
  <c r="B87" i="13"/>
  <c r="B86" i="13"/>
  <c r="D57" i="13"/>
  <c r="E57" i="13"/>
  <c r="F57" i="13"/>
  <c r="G57" i="13"/>
  <c r="H57" i="13"/>
  <c r="I57" i="13"/>
  <c r="J57" i="13"/>
  <c r="K57" i="13"/>
  <c r="L57" i="13"/>
  <c r="M57" i="13"/>
  <c r="N57" i="13"/>
  <c r="O57" i="13"/>
  <c r="M69" i="17"/>
  <c r="K69" i="17"/>
  <c r="I69" i="17"/>
  <c r="D12" i="17"/>
  <c r="I16" i="17"/>
  <c r="K16" i="17"/>
  <c r="M16" i="17"/>
  <c r="F38" i="10"/>
  <c r="F32" i="10"/>
  <c r="I32" i="10"/>
  <c r="E11" i="3"/>
  <c r="P54" i="3"/>
  <c r="G11" i="3"/>
  <c r="F11" i="3"/>
  <c r="B50" i="3"/>
  <c r="B134" i="3"/>
  <c r="B133" i="3"/>
  <c r="B132" i="3"/>
  <c r="B131" i="3"/>
  <c r="B130" i="3"/>
  <c r="B129" i="3"/>
  <c r="B128" i="3"/>
  <c r="B97" i="3"/>
  <c r="B96" i="3"/>
  <c r="B95" i="3"/>
  <c r="B94" i="3"/>
  <c r="B93" i="3"/>
  <c r="B92" i="3"/>
  <c r="B91" i="3"/>
  <c r="B154" i="3"/>
  <c r="B153" i="3"/>
  <c r="B152" i="3"/>
  <c r="B151" i="3"/>
  <c r="B150" i="3"/>
  <c r="B149" i="3"/>
  <c r="B148" i="3"/>
  <c r="B117" i="3"/>
  <c r="B116" i="3"/>
  <c r="B115" i="3"/>
  <c r="B114" i="3"/>
  <c r="B113" i="3"/>
  <c r="B112" i="3"/>
  <c r="B111" i="3"/>
  <c r="B80" i="3"/>
  <c r="B79" i="3"/>
  <c r="B78" i="3"/>
  <c r="B77" i="3"/>
  <c r="B76" i="3"/>
  <c r="B75" i="3"/>
  <c r="B74" i="3"/>
  <c r="P134" i="3"/>
  <c r="P133" i="3"/>
  <c r="P132" i="3"/>
  <c r="P131" i="3"/>
  <c r="P130" i="3"/>
  <c r="P129" i="3"/>
  <c r="P128" i="3"/>
  <c r="P97" i="3"/>
  <c r="P96" i="3"/>
  <c r="P95" i="3"/>
  <c r="P94" i="3"/>
  <c r="P93" i="3"/>
  <c r="P92" i="3"/>
  <c r="P91" i="3"/>
  <c r="J65" i="3"/>
  <c r="P60" i="3"/>
  <c r="P59" i="3"/>
  <c r="P58" i="3"/>
  <c r="P57" i="3"/>
  <c r="P56" i="3"/>
  <c r="P55" i="3"/>
  <c r="H48" i="2"/>
  <c r="H92" i="2"/>
  <c r="B41" i="2"/>
  <c r="F7" i="10"/>
  <c r="I7" i="10"/>
  <c r="L7" i="10"/>
  <c r="C3" i="10"/>
  <c r="B3" i="9"/>
  <c r="A42" i="9"/>
  <c r="A41" i="9"/>
  <c r="A40" i="9"/>
  <c r="C7" i="9"/>
  <c r="F7" i="9"/>
  <c r="I7" i="9"/>
  <c r="O48" i="8"/>
  <c r="N172" i="8"/>
  <c r="O58" i="6"/>
  <c r="H58" i="6"/>
  <c r="H63" i="6"/>
  <c r="G63" i="6"/>
  <c r="K68" i="6"/>
  <c r="C104" i="16"/>
  <c r="C105" i="16"/>
  <c r="C106" i="16"/>
  <c r="E139" i="3"/>
  <c r="F107" i="6"/>
  <c r="G107" i="6"/>
  <c r="H107" i="6"/>
  <c r="I107" i="6"/>
  <c r="J107" i="6"/>
  <c r="M64" i="6"/>
  <c r="H68" i="6"/>
  <c r="F68" i="6"/>
  <c r="F62" i="15"/>
  <c r="E65" i="15"/>
  <c r="E66" i="15"/>
  <c r="E64" i="15"/>
  <c r="E63" i="15"/>
  <c r="B509" i="15"/>
  <c r="D509" i="15"/>
  <c r="C508" i="15"/>
  <c r="E508" i="15"/>
  <c r="F508" i="15"/>
  <c r="J507" i="15"/>
  <c r="L507" i="15"/>
  <c r="B510" i="15"/>
  <c r="F65" i="15"/>
  <c r="F66" i="15"/>
  <c r="K107" i="6"/>
  <c r="C510" i="15"/>
  <c r="N149" i="8"/>
  <c r="N168" i="8"/>
  <c r="J68" i="6"/>
  <c r="D68" i="6"/>
  <c r="I48" i="9"/>
  <c r="N144" i="16"/>
  <c r="N120" i="16"/>
  <c r="I20" i="9"/>
  <c r="I15" i="9"/>
  <c r="N111" i="16"/>
  <c r="F79" i="14"/>
  <c r="E12" i="16"/>
  <c r="G102" i="3"/>
  <c r="P143" i="3"/>
  <c r="B131" i="8"/>
  <c r="C19" i="9"/>
  <c r="O28" i="8"/>
  <c r="B23" i="16"/>
  <c r="O23" i="16"/>
  <c r="C28" i="9"/>
  <c r="O37" i="8"/>
  <c r="B32" i="16"/>
  <c r="D510" i="15"/>
  <c r="N115" i="16"/>
  <c r="N121" i="16"/>
  <c r="O36" i="16"/>
  <c r="O25" i="16"/>
  <c r="O30" i="8"/>
  <c r="C54" i="8"/>
  <c r="C23" i="9"/>
  <c r="E509" i="15"/>
  <c r="F509" i="15"/>
  <c r="C509" i="15"/>
  <c r="I42" i="9"/>
  <c r="N138" i="16"/>
  <c r="N136" i="16"/>
  <c r="I38" i="9"/>
  <c r="N134" i="16"/>
  <c r="I36" i="9"/>
  <c r="N132" i="16"/>
  <c r="I34" i="9"/>
  <c r="N130" i="16"/>
  <c r="I32" i="9"/>
  <c r="N128" i="16"/>
  <c r="I30" i="9"/>
  <c r="N126" i="16"/>
  <c r="I28" i="9"/>
  <c r="I23" i="9"/>
  <c r="D63" i="3"/>
  <c r="L126" i="14"/>
  <c r="L102" i="3"/>
  <c r="J173" i="14"/>
  <c r="J139" i="3"/>
  <c r="N173" i="14"/>
  <c r="L104" i="16"/>
  <c r="L105" i="16"/>
  <c r="L106" i="16"/>
  <c r="N139" i="3"/>
  <c r="P232" i="6"/>
  <c r="B176" i="8"/>
  <c r="H64" i="6"/>
  <c r="G64" i="6"/>
  <c r="E109" i="6"/>
  <c r="G99" i="6"/>
  <c r="H99" i="6"/>
  <c r="I99" i="6"/>
  <c r="H45" i="6"/>
  <c r="G45" i="6"/>
  <c r="G70" i="3"/>
  <c r="F18" i="16"/>
  <c r="N73" i="8"/>
  <c r="O25" i="8"/>
  <c r="O40" i="8"/>
  <c r="O43" i="8"/>
  <c r="O50" i="8"/>
  <c r="O43" i="16"/>
  <c r="N148" i="8"/>
  <c r="N151" i="8"/>
  <c r="N161" i="8"/>
  <c r="N166" i="8"/>
  <c r="N169" i="8"/>
  <c r="N170" i="8"/>
  <c r="N100" i="8"/>
  <c r="N102" i="8"/>
  <c r="N104" i="8"/>
  <c r="N106" i="8"/>
  <c r="N108" i="8"/>
  <c r="N110" i="8"/>
  <c r="N112" i="8"/>
  <c r="N72" i="8"/>
  <c r="O39" i="8"/>
  <c r="N155" i="8"/>
  <c r="D64" i="15"/>
  <c r="H509" i="15"/>
  <c r="J509" i="15"/>
  <c r="I508" i="15"/>
  <c r="C20" i="9"/>
  <c r="B24" i="16"/>
  <c r="O24" i="16"/>
  <c r="O39" i="16"/>
  <c r="N153" i="8"/>
  <c r="N163" i="8"/>
  <c r="N99" i="8"/>
  <c r="N101" i="8"/>
  <c r="N103" i="8"/>
  <c r="N105" i="8"/>
  <c r="N107" i="8"/>
  <c r="N109" i="8"/>
  <c r="N111" i="8"/>
  <c r="N94" i="8"/>
  <c r="O26" i="8"/>
  <c r="O38" i="8"/>
  <c r="O45" i="8"/>
  <c r="P76" i="14"/>
  <c r="C13" i="9"/>
  <c r="B17" i="16"/>
  <c r="O17" i="16"/>
  <c r="C24" i="9"/>
  <c r="B28" i="16"/>
  <c r="O28" i="16"/>
  <c r="O33" i="8"/>
  <c r="C38" i="9"/>
  <c r="B42" i="16"/>
  <c r="O42" i="16"/>
  <c r="O26" i="16"/>
  <c r="O35" i="16"/>
  <c r="N147" i="8"/>
  <c r="N98" i="8"/>
  <c r="O41" i="8"/>
  <c r="O49" i="8"/>
  <c r="O52" i="8"/>
  <c r="N74" i="8"/>
  <c r="N136" i="8"/>
  <c r="N135" i="8"/>
  <c r="K509" i="15"/>
  <c r="L509" i="15"/>
  <c r="I509" i="15"/>
  <c r="H510" i="15"/>
  <c r="D65" i="3"/>
  <c r="J99" i="6"/>
  <c r="F64" i="15"/>
  <c r="F63" i="15"/>
  <c r="G62" i="15"/>
  <c r="K65" i="3"/>
  <c r="J12" i="16"/>
  <c r="J13" i="16"/>
  <c r="J14" i="16"/>
  <c r="K79" i="14"/>
  <c r="I35" i="9"/>
  <c r="P171" i="14"/>
  <c r="N509" i="15"/>
  <c r="P508" i="15"/>
  <c r="O508" i="15"/>
  <c r="G101" i="6"/>
  <c r="N91" i="16"/>
  <c r="F41" i="9"/>
  <c r="N74" i="16"/>
  <c r="F24" i="9"/>
  <c r="F15" i="9"/>
  <c r="N65" i="16"/>
  <c r="H172" i="14"/>
  <c r="F144" i="8"/>
  <c r="H173" i="14"/>
  <c r="F104" i="16"/>
  <c r="F105" i="16"/>
  <c r="F106" i="16"/>
  <c r="H139" i="3"/>
  <c r="O173" i="14"/>
  <c r="M104" i="16"/>
  <c r="M105" i="16"/>
  <c r="O139" i="3"/>
  <c r="O58" i="8"/>
  <c r="L64" i="6"/>
  <c r="I64" i="6"/>
  <c r="J64" i="6"/>
  <c r="D64" i="6"/>
  <c r="K64" i="6"/>
  <c r="E64" i="6"/>
  <c r="O64" i="6"/>
  <c r="N64" i="6"/>
  <c r="O19" i="16"/>
  <c r="O21" i="16"/>
  <c r="O33" i="16"/>
  <c r="O37" i="16"/>
  <c r="O44" i="16"/>
  <c r="O45" i="16"/>
  <c r="O38" i="16"/>
  <c r="J79" i="14"/>
  <c r="I12" i="16"/>
  <c r="K126" i="14"/>
  <c r="K102" i="3"/>
  <c r="I58" i="16"/>
  <c r="C131" i="8"/>
  <c r="N146" i="8"/>
  <c r="O29" i="8"/>
  <c r="O31" i="8"/>
  <c r="O32" i="8"/>
  <c r="O34" i="8"/>
  <c r="O42" i="8"/>
  <c r="O44" i="8"/>
  <c r="O46" i="8"/>
  <c r="O47" i="8"/>
  <c r="N114" i="16"/>
  <c r="I18" i="9"/>
  <c r="N98" i="16"/>
  <c r="F48" i="9"/>
  <c r="F27" i="9"/>
  <c r="N77" i="16"/>
  <c r="F18" i="9"/>
  <c r="N68" i="16"/>
  <c r="K83" i="8"/>
  <c r="M125" i="14"/>
  <c r="C83" i="8"/>
  <c r="P119" i="14"/>
  <c r="E125" i="14"/>
  <c r="J81" i="8"/>
  <c r="L102" i="14"/>
  <c r="F81" i="8"/>
  <c r="H102" i="14"/>
  <c r="B81" i="8"/>
  <c r="D102" i="14"/>
  <c r="H22" i="8"/>
  <c r="I78" i="14"/>
  <c r="M20" i="8"/>
  <c r="N55" i="14"/>
  <c r="I20" i="8"/>
  <c r="J55" i="14"/>
  <c r="E20" i="8"/>
  <c r="F55" i="14"/>
  <c r="E67" i="3"/>
  <c r="E68" i="3"/>
  <c r="P61" i="3"/>
  <c r="E63" i="3"/>
  <c r="N105" i="3"/>
  <c r="N107" i="3"/>
  <c r="L71" i="8"/>
  <c r="L76" i="8"/>
  <c r="N99" i="3"/>
  <c r="N100" i="3"/>
  <c r="N104" i="3"/>
  <c r="L70" i="8"/>
  <c r="I104" i="3"/>
  <c r="G70" i="8"/>
  <c r="I105" i="3"/>
  <c r="I107" i="3"/>
  <c r="I99" i="3"/>
  <c r="I100" i="3"/>
  <c r="P98" i="3"/>
  <c r="K132" i="8"/>
  <c r="K110" i="16"/>
  <c r="P149" i="14"/>
  <c r="N125" i="16"/>
  <c r="I29" i="9"/>
  <c r="F39" i="9"/>
  <c r="N89" i="16"/>
  <c r="F31" i="9"/>
  <c r="N81" i="16"/>
  <c r="N72" i="16"/>
  <c r="F22" i="9"/>
  <c r="G65" i="3"/>
  <c r="G79" i="14"/>
  <c r="F12" i="16"/>
  <c r="L144" i="8"/>
  <c r="N172" i="14"/>
  <c r="D144" i="8"/>
  <c r="F172" i="14"/>
  <c r="C143" i="8"/>
  <c r="D81" i="8"/>
  <c r="F102" i="14"/>
  <c r="L22" i="8"/>
  <c r="M78" i="14"/>
  <c r="D22" i="8"/>
  <c r="E78" i="14"/>
  <c r="K20" i="8"/>
  <c r="L55" i="14"/>
  <c r="G20" i="8"/>
  <c r="H55" i="14"/>
  <c r="E10" i="8"/>
  <c r="E18" i="16"/>
  <c r="E104" i="3"/>
  <c r="E105" i="3"/>
  <c r="E107" i="3"/>
  <c r="C64" i="16"/>
  <c r="E100" i="3"/>
  <c r="L32" i="10"/>
  <c r="C84" i="1"/>
  <c r="I33" i="9"/>
  <c r="N129" i="16"/>
  <c r="N87" i="16"/>
  <c r="F37" i="9"/>
  <c r="N79" i="16"/>
  <c r="F29" i="9"/>
  <c r="F20" i="9"/>
  <c r="N70" i="16"/>
  <c r="L172" i="14"/>
  <c r="J144" i="8"/>
  <c r="I10" i="8"/>
  <c r="C48" i="15"/>
  <c r="C47" i="15"/>
  <c r="C49" i="15"/>
  <c r="L68" i="3"/>
  <c r="L70" i="3"/>
  <c r="K18" i="16"/>
  <c r="L67" i="3"/>
  <c r="K9" i="8"/>
  <c r="L62" i="3"/>
  <c r="N20" i="8"/>
  <c r="O55" i="14"/>
  <c r="N86" i="8"/>
  <c r="E68" i="6"/>
  <c r="I63" i="6"/>
  <c r="I58" i="6"/>
  <c r="N58" i="6"/>
  <c r="F63" i="6"/>
  <c r="N63" i="6"/>
  <c r="F58" i="6"/>
  <c r="M58" i="6"/>
  <c r="E63" i="6"/>
  <c r="J63" i="6"/>
  <c r="L58" i="6"/>
  <c r="G58" i="6"/>
  <c r="L63" i="6"/>
  <c r="D63" i="6"/>
  <c r="I68" i="6"/>
  <c r="F64" i="6"/>
  <c r="H47" i="6"/>
  <c r="G47" i="6"/>
  <c r="F47" i="6"/>
  <c r="H44" i="6"/>
  <c r="F44" i="6"/>
  <c r="G44" i="6"/>
  <c r="K142" i="3"/>
  <c r="K144" i="3"/>
  <c r="K137" i="3"/>
  <c r="I38" i="10"/>
  <c r="L38" i="10"/>
  <c r="O57" i="8"/>
  <c r="N133" i="8"/>
  <c r="J58" i="6"/>
  <c r="D58" i="6"/>
  <c r="E103" i="6"/>
  <c r="D173" i="6"/>
  <c r="M68" i="3"/>
  <c r="M70" i="3"/>
  <c r="M62" i="3"/>
  <c r="M63" i="3"/>
  <c r="M67" i="3"/>
  <c r="L9" i="8"/>
  <c r="O105" i="3"/>
  <c r="O107" i="3"/>
  <c r="M71" i="8"/>
  <c r="O99" i="3"/>
  <c r="O100" i="3"/>
  <c r="O102" i="3"/>
  <c r="M141" i="3"/>
  <c r="K131" i="8"/>
  <c r="K137" i="8"/>
  <c r="M136" i="3"/>
  <c r="M137" i="3"/>
  <c r="M137" i="8"/>
  <c r="J104" i="3"/>
  <c r="H70" i="8"/>
  <c r="N156" i="8"/>
  <c r="N173" i="8"/>
  <c r="N165" i="8"/>
  <c r="N97" i="8"/>
  <c r="N181" i="8"/>
  <c r="F49" i="6"/>
  <c r="H36" i="6"/>
  <c r="P507" i="15"/>
  <c r="R507" i="15"/>
  <c r="H99" i="3"/>
  <c r="H100" i="3"/>
  <c r="H126" i="14"/>
  <c r="H105" i="3"/>
  <c r="H107" i="3"/>
  <c r="D142" i="3"/>
  <c r="D144" i="3"/>
  <c r="B132" i="8"/>
  <c r="D137" i="3"/>
  <c r="L141" i="3"/>
  <c r="J131" i="8"/>
  <c r="L142" i="3"/>
  <c r="L144" i="3"/>
  <c r="L137" i="3"/>
  <c r="L173" i="14"/>
  <c r="N75" i="8"/>
  <c r="D31" i="15"/>
  <c r="D32" i="15"/>
  <c r="E28" i="15"/>
  <c r="J100" i="3"/>
  <c r="F141" i="3"/>
  <c r="F142" i="3"/>
  <c r="F137" i="3"/>
  <c r="O24" i="8"/>
  <c r="N152" i="8"/>
  <c r="G68" i="6"/>
  <c r="N158" i="8"/>
  <c r="F48" i="6"/>
  <c r="D63" i="15"/>
  <c r="C94" i="11"/>
  <c r="D94" i="11"/>
  <c r="E94" i="11"/>
  <c r="F94" i="11"/>
  <c r="G94" i="11"/>
  <c r="H94" i="11"/>
  <c r="I94" i="11"/>
  <c r="J94" i="11"/>
  <c r="K94" i="11"/>
  <c r="L94" i="11"/>
  <c r="M94" i="11"/>
  <c r="N94" i="11"/>
  <c r="I36" i="10"/>
  <c r="B16" i="8"/>
  <c r="J59" i="16"/>
  <c r="J60" i="16"/>
  <c r="O126" i="14"/>
  <c r="M58" i="16"/>
  <c r="M59" i="16"/>
  <c r="M60" i="16"/>
  <c r="L64" i="16"/>
  <c r="G65" i="15"/>
  <c r="G66" i="15"/>
  <c r="H62" i="15"/>
  <c r="G63" i="15"/>
  <c r="G64" i="15"/>
  <c r="F103" i="6"/>
  <c r="K139" i="3"/>
  <c r="L63" i="3"/>
  <c r="C71" i="8"/>
  <c r="C76" i="8"/>
  <c r="N126" i="14"/>
  <c r="D9" i="8"/>
  <c r="M106" i="16"/>
  <c r="D139" i="3"/>
  <c r="D173" i="14"/>
  <c r="B104" i="16"/>
  <c r="M64" i="16"/>
  <c r="M76" i="8"/>
  <c r="C70" i="8"/>
  <c r="E65" i="3"/>
  <c r="D12" i="16"/>
  <c r="E70" i="3"/>
  <c r="I14" i="16"/>
  <c r="I13" i="16"/>
  <c r="N510" i="15"/>
  <c r="O509" i="15"/>
  <c r="P509" i="15"/>
  <c r="Q509" i="15"/>
  <c r="R509" i="15"/>
  <c r="J104" i="16"/>
  <c r="L139" i="3"/>
  <c r="H58" i="16"/>
  <c r="H59" i="16"/>
  <c r="H60" i="16"/>
  <c r="J102" i="3"/>
  <c r="J126" i="14"/>
  <c r="D104" i="16"/>
  <c r="F28" i="15"/>
  <c r="E29" i="15"/>
  <c r="F58" i="16"/>
  <c r="H102" i="3"/>
  <c r="J69" i="6"/>
  <c r="N69" i="6"/>
  <c r="K69" i="6"/>
  <c r="K10" i="8"/>
  <c r="K15" i="8"/>
  <c r="F13" i="16"/>
  <c r="C137" i="8"/>
  <c r="H101" i="6"/>
  <c r="P510" i="15"/>
  <c r="B110" i="16"/>
  <c r="D10" i="8"/>
  <c r="B105" i="16"/>
  <c r="L79" i="14"/>
  <c r="L65" i="3"/>
  <c r="K12" i="16"/>
  <c r="G103" i="6"/>
  <c r="I101" i="6"/>
  <c r="F59" i="16"/>
  <c r="G28" i="15"/>
  <c r="F29" i="15"/>
  <c r="F31" i="15"/>
  <c r="F32" i="15"/>
  <c r="F30" i="15"/>
  <c r="H63" i="15"/>
  <c r="H65" i="15"/>
  <c r="H66" i="15"/>
  <c r="G30" i="15"/>
  <c r="G31" i="15"/>
  <c r="G32" i="15"/>
  <c r="G29" i="15"/>
  <c r="H28" i="15"/>
  <c r="H29" i="15"/>
  <c r="B137" i="8"/>
  <c r="J101" i="6"/>
  <c r="H103" i="6"/>
  <c r="K13" i="16"/>
  <c r="I103" i="6"/>
  <c r="I28" i="15"/>
  <c r="H31" i="15"/>
  <c r="H32" i="15"/>
  <c r="H30" i="15"/>
  <c r="J103" i="6"/>
  <c r="I29" i="15"/>
  <c r="I30" i="15"/>
  <c r="J28" i="15"/>
  <c r="I31" i="15"/>
  <c r="I32" i="15"/>
  <c r="J29" i="15"/>
  <c r="K28" i="15"/>
  <c r="K103" i="6"/>
  <c r="L28" i="15"/>
  <c r="L103" i="6"/>
  <c r="L30" i="15"/>
  <c r="M103" i="6"/>
  <c r="F144" i="3"/>
  <c r="J132" i="8"/>
  <c r="J110" i="16"/>
  <c r="F71" i="8"/>
  <c r="F76" i="8"/>
  <c r="F64" i="16"/>
  <c r="M139" i="3"/>
  <c r="M173" i="14"/>
  <c r="K104" i="16"/>
  <c r="I102" i="3"/>
  <c r="G58" i="16"/>
  <c r="I126" i="14"/>
  <c r="F21" i="9"/>
  <c r="N71" i="16"/>
  <c r="F10" i="8"/>
  <c r="F15" i="8"/>
  <c r="P69" i="3"/>
  <c r="C154" i="11"/>
  <c r="D146" i="11"/>
  <c r="H94" i="2"/>
  <c r="F14" i="10"/>
  <c r="I14" i="10"/>
  <c r="L14" i="10"/>
  <c r="B59" i="8"/>
  <c r="O59" i="8"/>
  <c r="H144" i="8"/>
  <c r="J172" i="14"/>
  <c r="D172" i="14"/>
  <c r="P166" i="14"/>
  <c r="B144" i="8"/>
  <c r="H81" i="8"/>
  <c r="J102" i="14"/>
  <c r="P102" i="14"/>
  <c r="P101" i="14"/>
  <c r="M22" i="8"/>
  <c r="O22" i="8"/>
  <c r="N78" i="14"/>
  <c r="P72" i="14"/>
  <c r="N88" i="8"/>
  <c r="N89" i="8"/>
  <c r="N93" i="8"/>
  <c r="N85" i="8"/>
  <c r="N118" i="8"/>
  <c r="N180" i="8"/>
  <c r="N91" i="8"/>
  <c r="N113" i="8"/>
  <c r="N174" i="8"/>
  <c r="O11" i="8"/>
  <c r="F45" i="10"/>
  <c r="O12" i="8"/>
  <c r="O13" i="8"/>
  <c r="O14" i="8"/>
  <c r="O27" i="8"/>
  <c r="B22" i="16"/>
  <c r="B31" i="16"/>
  <c r="O31" i="16"/>
  <c r="O36" i="8"/>
  <c r="H105" i="6"/>
  <c r="H64" i="16"/>
  <c r="H71" i="8"/>
  <c r="H76" i="8"/>
  <c r="F110" i="16"/>
  <c r="F132" i="8"/>
  <c r="F137" i="8"/>
  <c r="K101" i="6"/>
  <c r="L101" i="6"/>
  <c r="M101" i="6"/>
  <c r="N101" i="6"/>
  <c r="O101" i="6"/>
  <c r="D114" i="6"/>
  <c r="I104" i="16"/>
  <c r="K173" i="14"/>
  <c r="K99" i="6"/>
  <c r="N117" i="16"/>
  <c r="I21" i="9"/>
  <c r="F36" i="9"/>
  <c r="N86" i="16"/>
  <c r="F33" i="9"/>
  <c r="N83" i="16"/>
  <c r="N69" i="16"/>
  <c r="F19" i="9"/>
  <c r="M143" i="8"/>
  <c r="P150" i="14"/>
  <c r="N142" i="8"/>
  <c r="M21" i="8"/>
  <c r="P56" i="14"/>
  <c r="O21" i="8"/>
  <c r="D55" i="14"/>
  <c r="P55" i="14"/>
  <c r="F30" i="10"/>
  <c r="P54" i="14"/>
  <c r="C20" i="8"/>
  <c r="H12" i="16"/>
  <c r="I79" i="14"/>
  <c r="I65" i="3"/>
  <c r="N176" i="8"/>
  <c r="B46" i="16"/>
  <c r="O46" i="16"/>
  <c r="O51" i="8"/>
  <c r="C42" i="9"/>
  <c r="K54" i="8"/>
  <c r="P172" i="6"/>
  <c r="O54" i="8"/>
  <c r="F19" i="10"/>
  <c r="D115" i="8"/>
  <c r="P202" i="6"/>
  <c r="H46" i="6"/>
  <c r="H50" i="6"/>
  <c r="G46" i="6"/>
  <c r="F46" i="6"/>
  <c r="D50" i="6"/>
  <c r="E45" i="15"/>
  <c r="D46" i="15"/>
  <c r="D47" i="15"/>
  <c r="D48" i="15"/>
  <c r="D49" i="15"/>
  <c r="H132" i="8"/>
  <c r="H137" i="8"/>
  <c r="H110" i="16"/>
  <c r="G141" i="3"/>
  <c r="E131" i="8"/>
  <c r="G136" i="3"/>
  <c r="P136" i="3"/>
  <c r="G142" i="3"/>
  <c r="G144" i="3"/>
  <c r="P135" i="3"/>
  <c r="G137" i="3"/>
  <c r="N103" i="6"/>
  <c r="O103" i="6"/>
  <c r="D116" i="6"/>
  <c r="C96" i="11"/>
  <c r="D96" i="11"/>
  <c r="E96" i="11"/>
  <c r="F96" i="11"/>
  <c r="G96" i="11"/>
  <c r="H96" i="11"/>
  <c r="I96" i="11"/>
  <c r="J96" i="11"/>
  <c r="K96" i="11"/>
  <c r="L96" i="11"/>
  <c r="M96" i="11"/>
  <c r="N96" i="11"/>
  <c r="L36" i="10"/>
  <c r="D105" i="16"/>
  <c r="D106" i="16"/>
  <c r="D15" i="8"/>
  <c r="L31" i="15"/>
  <c r="L32" i="15"/>
  <c r="L29" i="15"/>
  <c r="M28" i="15"/>
  <c r="D18" i="16"/>
  <c r="N143" i="8"/>
  <c r="E13" i="16"/>
  <c r="E14" i="16"/>
  <c r="P77" i="14"/>
  <c r="K31" i="15"/>
  <c r="K32" i="15"/>
  <c r="K29" i="15"/>
  <c r="K30" i="15"/>
  <c r="J30" i="15"/>
  <c r="J31" i="15"/>
  <c r="J32" i="15"/>
  <c r="I60" i="16"/>
  <c r="I59" i="16"/>
  <c r="P64" i="6"/>
  <c r="L107" i="6"/>
  <c r="M107" i="6"/>
  <c r="N107" i="6"/>
  <c r="O107" i="6"/>
  <c r="D120" i="6"/>
  <c r="K14" i="16"/>
  <c r="F60" i="16"/>
  <c r="B106" i="16"/>
  <c r="I62" i="15"/>
  <c r="H64" i="15"/>
  <c r="E69" i="6"/>
  <c r="M69" i="6"/>
  <c r="I69" i="6"/>
  <c r="O69" i="6"/>
  <c r="L69" i="6"/>
  <c r="H69" i="6"/>
  <c r="F69" i="6"/>
  <c r="D69" i="6"/>
  <c r="G69" i="6"/>
  <c r="M79" i="14"/>
  <c r="L12" i="16"/>
  <c r="M65" i="3"/>
  <c r="E102" i="3"/>
  <c r="C58" i="16"/>
  <c r="E126" i="14"/>
  <c r="E15" i="8"/>
  <c r="J105" i="16"/>
  <c r="J106" i="16"/>
  <c r="D13" i="16"/>
  <c r="D14" i="16"/>
  <c r="I15" i="8"/>
  <c r="G64" i="16"/>
  <c r="G71" i="8"/>
  <c r="G76" i="8"/>
  <c r="K510" i="15"/>
  <c r="L510" i="15"/>
  <c r="H511" i="15"/>
  <c r="J510" i="15"/>
  <c r="I510" i="15"/>
  <c r="G50" i="6"/>
  <c r="F109" i="6"/>
  <c r="E173" i="6"/>
  <c r="C54" i="11"/>
  <c r="D54" i="11"/>
  <c r="E54" i="11"/>
  <c r="F54" i="11"/>
  <c r="G54" i="11"/>
  <c r="H54" i="11"/>
  <c r="I54" i="11"/>
  <c r="J54" i="11"/>
  <c r="K54" i="11"/>
  <c r="L54" i="11"/>
  <c r="M54" i="11"/>
  <c r="N54" i="11"/>
  <c r="F37" i="10"/>
  <c r="F39" i="10"/>
  <c r="P141" i="3"/>
  <c r="D131" i="8"/>
  <c r="J137" i="8"/>
  <c r="F14" i="16"/>
  <c r="E79" i="14"/>
  <c r="Q510" i="15"/>
  <c r="R510" i="15"/>
  <c r="O510" i="15"/>
  <c r="N511" i="15"/>
  <c r="F139" i="3"/>
  <c r="F173" i="14"/>
  <c r="E31" i="15"/>
  <c r="E32" i="15"/>
  <c r="E30" i="15"/>
  <c r="L10" i="8"/>
  <c r="L15" i="8"/>
  <c r="L18" i="16"/>
  <c r="I110" i="16"/>
  <c r="I132" i="8"/>
  <c r="I137" i="8"/>
  <c r="F50" i="6"/>
  <c r="N102" i="3"/>
  <c r="L58" i="16"/>
  <c r="P78" i="14"/>
  <c r="C12" i="16"/>
  <c r="D79" i="14"/>
  <c r="P183" i="13"/>
  <c r="O27" i="16"/>
  <c r="O32" i="16"/>
  <c r="O40" i="16"/>
  <c r="O52" i="16"/>
  <c r="O41" i="16"/>
  <c r="M83" i="8"/>
  <c r="O125" i="14"/>
  <c r="K81" i="8"/>
  <c r="N81" i="8"/>
  <c r="M102" i="14"/>
  <c r="B82" i="8"/>
  <c r="P103" i="14"/>
  <c r="D71" i="8"/>
  <c r="D76" i="8"/>
  <c r="I71" i="8"/>
  <c r="I76" i="8"/>
  <c r="P106" i="3"/>
  <c r="I173" i="14"/>
  <c r="G104" i="16"/>
  <c r="I139" i="3"/>
  <c r="D29" i="15"/>
  <c r="D30" i="15"/>
  <c r="N68" i="3"/>
  <c r="N70" i="3"/>
  <c r="N67" i="3"/>
  <c r="M9" i="8"/>
  <c r="N63" i="3"/>
  <c r="N62" i="3"/>
  <c r="G132" i="8"/>
  <c r="G137" i="8"/>
  <c r="G110" i="16"/>
  <c r="E510" i="15"/>
  <c r="F510" i="15"/>
  <c r="B511" i="15"/>
  <c r="P57" i="13"/>
  <c r="P124" i="14"/>
  <c r="G84" i="1"/>
  <c r="C18" i="9"/>
  <c r="G126" i="14"/>
  <c r="E58" i="16"/>
  <c r="N115" i="8"/>
  <c r="C65" i="15"/>
  <c r="C18" i="16"/>
  <c r="C10" i="8"/>
  <c r="D164" i="11"/>
  <c r="H106" i="16"/>
  <c r="N134" i="8"/>
  <c r="E58" i="6"/>
  <c r="L68" i="6"/>
  <c r="K63" i="6"/>
  <c r="M68" i="6"/>
  <c r="K58" i="6"/>
  <c r="O63" i="6"/>
  <c r="O68" i="6"/>
  <c r="H59" i="6"/>
  <c r="H67" i="3"/>
  <c r="H62" i="3"/>
  <c r="H68" i="3"/>
  <c r="H70" i="3"/>
  <c r="M99" i="3"/>
  <c r="M100" i="3"/>
  <c r="M105" i="3"/>
  <c r="M107" i="3"/>
  <c r="K64" i="16"/>
  <c r="M104" i="3"/>
  <c r="K70" i="8"/>
  <c r="G105" i="3"/>
  <c r="G107" i="3"/>
  <c r="G104" i="3"/>
  <c r="P120" i="13"/>
  <c r="D160" i="11"/>
  <c r="I27" i="9"/>
  <c r="N123" i="16"/>
  <c r="F40" i="9"/>
  <c r="N90" i="16"/>
  <c r="F34" i="9"/>
  <c r="N84" i="16"/>
  <c r="I144" i="8"/>
  <c r="K172" i="14"/>
  <c r="J125" i="14"/>
  <c r="H83" i="8"/>
  <c r="B83" i="8"/>
  <c r="D125" i="14"/>
  <c r="P125" i="14"/>
  <c r="L132" i="8"/>
  <c r="L137" i="8"/>
  <c r="N179" i="8"/>
  <c r="O34" i="16"/>
  <c r="C64" i="15"/>
  <c r="C66" i="15"/>
  <c r="H10" i="8"/>
  <c r="H15" i="8"/>
  <c r="J71" i="8"/>
  <c r="J76" i="8"/>
  <c r="N92" i="8"/>
  <c r="O62" i="3"/>
  <c r="O63" i="3"/>
  <c r="F105" i="3"/>
  <c r="F107" i="3"/>
  <c r="D64" i="16"/>
  <c r="F100" i="3"/>
  <c r="C27" i="9"/>
  <c r="F36" i="6"/>
  <c r="I59" i="6"/>
  <c r="C31" i="15"/>
  <c r="C30" i="15"/>
  <c r="C32" i="15"/>
  <c r="D507" i="15"/>
  <c r="F507" i="15"/>
  <c r="O68" i="3"/>
  <c r="O70" i="3"/>
  <c r="N18" i="16"/>
  <c r="D105" i="3"/>
  <c r="D99" i="3"/>
  <c r="O79" i="14"/>
  <c r="O65" i="3"/>
  <c r="N12" i="16"/>
  <c r="P139" i="3"/>
  <c r="M102" i="3"/>
  <c r="M126" i="14"/>
  <c r="K58" i="16"/>
  <c r="G173" i="14"/>
  <c r="G139" i="3"/>
  <c r="E104" i="16"/>
  <c r="H14" i="16"/>
  <c r="H13" i="16"/>
  <c r="I30" i="10"/>
  <c r="I45" i="10"/>
  <c r="P172" i="14"/>
  <c r="C56" i="8"/>
  <c r="G59" i="16"/>
  <c r="G60" i="16"/>
  <c r="K105" i="16"/>
  <c r="K106" i="16"/>
  <c r="D132" i="8"/>
  <c r="P144" i="3"/>
  <c r="D110" i="16"/>
  <c r="F126" i="14"/>
  <c r="F102" i="3"/>
  <c r="D58" i="16"/>
  <c r="E64" i="16"/>
  <c r="E71" i="8"/>
  <c r="G18" i="16"/>
  <c r="G10" i="8"/>
  <c r="P63" i="6"/>
  <c r="E60" i="16"/>
  <c r="E59" i="16"/>
  <c r="D80" i="14"/>
  <c r="E76" i="14"/>
  <c r="E80" i="14"/>
  <c r="F76" i="14"/>
  <c r="F80" i="14"/>
  <c r="G76" i="14"/>
  <c r="G80" i="14"/>
  <c r="H76" i="14"/>
  <c r="P137" i="3"/>
  <c r="K71" i="8"/>
  <c r="G109" i="6"/>
  <c r="F173" i="6"/>
  <c r="J511" i="15"/>
  <c r="K511" i="15"/>
  <c r="L511" i="15"/>
  <c r="H512" i="15"/>
  <c r="I511" i="15"/>
  <c r="P69" i="6"/>
  <c r="M29" i="15"/>
  <c r="N28" i="15"/>
  <c r="M31" i="15"/>
  <c r="M32" i="15"/>
  <c r="M30" i="15"/>
  <c r="N10" i="8"/>
  <c r="N15" i="8"/>
  <c r="K76" i="8"/>
  <c r="H63" i="3"/>
  <c r="P62" i="3"/>
  <c r="M18" i="16"/>
  <c r="M10" i="8"/>
  <c r="M15" i="8"/>
  <c r="G105" i="16"/>
  <c r="G106" i="16"/>
  <c r="N82" i="8"/>
  <c r="C13" i="16"/>
  <c r="C14" i="16"/>
  <c r="P68" i="3"/>
  <c r="P58" i="6"/>
  <c r="Q511" i="15"/>
  <c r="R511" i="15"/>
  <c r="N512" i="15"/>
  <c r="O511" i="15"/>
  <c r="P511" i="15"/>
  <c r="C56" i="11"/>
  <c r="D56" i="11"/>
  <c r="E56" i="11"/>
  <c r="F56" i="11"/>
  <c r="G56" i="11"/>
  <c r="H56" i="11"/>
  <c r="I56" i="11"/>
  <c r="J56" i="11"/>
  <c r="K56" i="11"/>
  <c r="L56" i="11"/>
  <c r="M56" i="11"/>
  <c r="N56" i="11"/>
  <c r="L37" i="10"/>
  <c r="L39" i="10"/>
  <c r="I37" i="10"/>
  <c r="I39" i="10"/>
  <c r="N65" i="6"/>
  <c r="N66" i="6"/>
  <c r="N201" i="6"/>
  <c r="J65" i="6"/>
  <c r="J66" i="6"/>
  <c r="J201" i="6"/>
  <c r="G65" i="6"/>
  <c r="G66" i="6"/>
  <c r="G201" i="6"/>
  <c r="F65" i="6"/>
  <c r="F66" i="6"/>
  <c r="F201" i="6"/>
  <c r="O65" i="6"/>
  <c r="O66" i="6"/>
  <c r="O201" i="6"/>
  <c r="H65" i="6"/>
  <c r="H66" i="6"/>
  <c r="H201" i="6"/>
  <c r="L65" i="6"/>
  <c r="L66" i="6"/>
  <c r="L201" i="6"/>
  <c r="K65" i="6"/>
  <c r="K66" i="6"/>
  <c r="K201" i="6"/>
  <c r="E65" i="6"/>
  <c r="E66" i="6"/>
  <c r="E201" i="6"/>
  <c r="M65" i="6"/>
  <c r="M66" i="6"/>
  <c r="M201" i="6"/>
  <c r="D65" i="6"/>
  <c r="I65" i="6"/>
  <c r="I66" i="6"/>
  <c r="I201" i="6"/>
  <c r="L13" i="16"/>
  <c r="L14" i="16"/>
  <c r="J62" i="15"/>
  <c r="I64" i="15"/>
  <c r="I63" i="15"/>
  <c r="I65" i="15"/>
  <c r="I66" i="15"/>
  <c r="E116" i="6"/>
  <c r="F116" i="6"/>
  <c r="G116" i="6"/>
  <c r="H116" i="6"/>
  <c r="I116" i="6"/>
  <c r="J116" i="6"/>
  <c r="K116" i="6"/>
  <c r="L116" i="6"/>
  <c r="M116" i="6"/>
  <c r="N116" i="6"/>
  <c r="O116" i="6"/>
  <c r="D129" i="6"/>
  <c r="E132" i="8"/>
  <c r="E137" i="8"/>
  <c r="E110" i="16"/>
  <c r="C60" i="8"/>
  <c r="O20" i="8"/>
  <c r="L99" i="6"/>
  <c r="E114" i="6"/>
  <c r="F114" i="6"/>
  <c r="G114" i="6"/>
  <c r="H114" i="6"/>
  <c r="I114" i="6"/>
  <c r="J114" i="6"/>
  <c r="K114" i="6"/>
  <c r="L114" i="6"/>
  <c r="M114" i="6"/>
  <c r="N114" i="6"/>
  <c r="O114" i="6"/>
  <c r="D127" i="6"/>
  <c r="O22" i="16"/>
  <c r="B47" i="16"/>
  <c r="B49" i="16"/>
  <c r="B54" i="16"/>
  <c r="N144" i="8"/>
  <c r="E70" i="8"/>
  <c r="P104" i="3"/>
  <c r="C15" i="8"/>
  <c r="C62" i="8"/>
  <c r="O10" i="8"/>
  <c r="N65" i="3"/>
  <c r="N79" i="14"/>
  <c r="M12" i="16"/>
  <c r="E120" i="6"/>
  <c r="F120" i="6"/>
  <c r="G120" i="6"/>
  <c r="H120" i="6"/>
  <c r="I120" i="6"/>
  <c r="J120" i="6"/>
  <c r="K120" i="6"/>
  <c r="L120" i="6"/>
  <c r="M120" i="6"/>
  <c r="N120" i="6"/>
  <c r="O120" i="6"/>
  <c r="D133" i="6"/>
  <c r="P70" i="3"/>
  <c r="C14" i="9"/>
  <c r="P99" i="3"/>
  <c r="D100" i="3"/>
  <c r="P105" i="3"/>
  <c r="D107" i="3"/>
  <c r="O59" i="6"/>
  <c r="O61" i="6"/>
  <c r="O171" i="6"/>
  <c r="J59" i="6"/>
  <c r="L59" i="6"/>
  <c r="L61" i="6"/>
  <c r="L171" i="6"/>
  <c r="E59" i="6"/>
  <c r="E61" i="6"/>
  <c r="E171" i="6"/>
  <c r="D20" i="16"/>
  <c r="D47" i="16"/>
  <c r="D49" i="16"/>
  <c r="M59" i="6"/>
  <c r="K59" i="6"/>
  <c r="F59" i="6"/>
  <c r="D59" i="6"/>
  <c r="N59" i="6"/>
  <c r="N61" i="6"/>
  <c r="N171" i="6"/>
  <c r="G59" i="6"/>
  <c r="N83" i="8"/>
  <c r="G9" i="8"/>
  <c r="P67" i="3"/>
  <c r="P68" i="6"/>
  <c r="C511" i="15"/>
  <c r="E511" i="15"/>
  <c r="F511" i="15"/>
  <c r="B512" i="15"/>
  <c r="D511" i="15"/>
  <c r="L59" i="16"/>
  <c r="L60" i="16"/>
  <c r="L60" i="6"/>
  <c r="M60" i="6"/>
  <c r="O60" i="6"/>
  <c r="K60" i="6"/>
  <c r="K61" i="6"/>
  <c r="K171" i="6"/>
  <c r="H60" i="6"/>
  <c r="H61" i="6"/>
  <c r="H171" i="6"/>
  <c r="E60" i="6"/>
  <c r="J60" i="6"/>
  <c r="F60" i="6"/>
  <c r="I60" i="6"/>
  <c r="I61" i="6"/>
  <c r="I171" i="6"/>
  <c r="D60" i="6"/>
  <c r="P60" i="6"/>
  <c r="N60" i="6"/>
  <c r="G60" i="6"/>
  <c r="P173" i="14"/>
  <c r="I9" i="9"/>
  <c r="N131" i="8"/>
  <c r="D137" i="8"/>
  <c r="C59" i="16"/>
  <c r="C60" i="16"/>
  <c r="P107" i="6"/>
  <c r="P103" i="6"/>
  <c r="F45" i="15"/>
  <c r="E48" i="15"/>
  <c r="E49" i="15"/>
  <c r="E46" i="15"/>
  <c r="E47" i="15"/>
  <c r="O70" i="6"/>
  <c r="O71" i="6"/>
  <c r="O231" i="6"/>
  <c r="H70" i="6"/>
  <c r="H71" i="6"/>
  <c r="H231" i="6"/>
  <c r="F70" i="6"/>
  <c r="F71" i="6"/>
  <c r="F231" i="6"/>
  <c r="E70" i="6"/>
  <c r="E71" i="6"/>
  <c r="E231" i="6"/>
  <c r="D70" i="6"/>
  <c r="P70" i="6"/>
  <c r="N70" i="6"/>
  <c r="N71" i="6"/>
  <c r="N231" i="6"/>
  <c r="J70" i="6"/>
  <c r="J71" i="6"/>
  <c r="J231" i="6"/>
  <c r="M70" i="6"/>
  <c r="M71" i="6"/>
  <c r="M231" i="6"/>
  <c r="G70" i="6"/>
  <c r="G71" i="6"/>
  <c r="G231" i="6"/>
  <c r="L70" i="6"/>
  <c r="L71" i="6"/>
  <c r="L231" i="6"/>
  <c r="I70" i="6"/>
  <c r="I71" i="6"/>
  <c r="I231" i="6"/>
  <c r="K70" i="6"/>
  <c r="K71" i="6"/>
  <c r="K231" i="6"/>
  <c r="I19" i="10"/>
  <c r="I105" i="16"/>
  <c r="I106" i="16"/>
  <c r="P101" i="6"/>
  <c r="I105" i="6"/>
  <c r="B60" i="8"/>
  <c r="D154" i="11"/>
  <c r="D56" i="8"/>
  <c r="E146" i="11"/>
  <c r="P142" i="3"/>
  <c r="L19" i="10"/>
  <c r="D102" i="3"/>
  <c r="P102" i="3"/>
  <c r="P100" i="3"/>
  <c r="B58" i="16"/>
  <c r="D126" i="14"/>
  <c r="P126" i="14"/>
  <c r="F9" i="9"/>
  <c r="E129" i="6"/>
  <c r="F129" i="6"/>
  <c r="G129" i="6"/>
  <c r="H129" i="6"/>
  <c r="I129" i="6"/>
  <c r="J129" i="6"/>
  <c r="K129" i="6"/>
  <c r="L129" i="6"/>
  <c r="M129" i="6"/>
  <c r="N129" i="6"/>
  <c r="O129" i="6"/>
  <c r="P65" i="6"/>
  <c r="D66" i="6"/>
  <c r="N513" i="15"/>
  <c r="P512" i="15"/>
  <c r="Q512" i="15"/>
  <c r="R512" i="15"/>
  <c r="O512" i="15"/>
  <c r="K512" i="15"/>
  <c r="L512" i="15"/>
  <c r="J512" i="15"/>
  <c r="H513" i="15"/>
  <c r="I512" i="15"/>
  <c r="H109" i="6"/>
  <c r="G173" i="6"/>
  <c r="O18" i="16"/>
  <c r="N132" i="8"/>
  <c r="N137" i="8"/>
  <c r="E106" i="16"/>
  <c r="E105" i="16"/>
  <c r="B513" i="15"/>
  <c r="C512" i="15"/>
  <c r="D512" i="15"/>
  <c r="E512" i="15"/>
  <c r="F512" i="15"/>
  <c r="G15" i="8"/>
  <c r="O9" i="8"/>
  <c r="O15" i="8"/>
  <c r="D61" i="6"/>
  <c r="P59" i="6"/>
  <c r="B71" i="8"/>
  <c r="P107" i="3"/>
  <c r="B64" i="16"/>
  <c r="M99" i="6"/>
  <c r="J63" i="15"/>
  <c r="K62" i="15"/>
  <c r="J65" i="15"/>
  <c r="J66" i="15"/>
  <c r="J64" i="15"/>
  <c r="G12" i="16"/>
  <c r="H65" i="3"/>
  <c r="P65" i="3"/>
  <c r="H79" i="14"/>
  <c r="P79" i="14"/>
  <c r="P63" i="3"/>
  <c r="N29" i="15"/>
  <c r="N31" i="15"/>
  <c r="N32" i="15"/>
  <c r="O28" i="15"/>
  <c r="N30" i="15"/>
  <c r="G45" i="15"/>
  <c r="F46" i="15"/>
  <c r="F48" i="15"/>
  <c r="F49" i="15"/>
  <c r="F47" i="15"/>
  <c r="M61" i="6"/>
  <c r="M171" i="6"/>
  <c r="M13" i="16"/>
  <c r="M14" i="16"/>
  <c r="F146" i="11"/>
  <c r="E154" i="11"/>
  <c r="E56" i="8"/>
  <c r="J105" i="6"/>
  <c r="F61" i="6"/>
  <c r="F171" i="6"/>
  <c r="E20" i="16"/>
  <c r="E47" i="16"/>
  <c r="E49" i="16"/>
  <c r="P114" i="6"/>
  <c r="I8" i="9"/>
  <c r="J9" i="9"/>
  <c r="N104" i="16"/>
  <c r="L45" i="10"/>
  <c r="K59" i="16"/>
  <c r="K60" i="16"/>
  <c r="N13" i="16"/>
  <c r="N14" i="16"/>
  <c r="B62" i="8"/>
  <c r="P133" i="6"/>
  <c r="E133" i="6"/>
  <c r="F133" i="6"/>
  <c r="G133" i="6"/>
  <c r="H133" i="6"/>
  <c r="I133" i="6"/>
  <c r="J133" i="6"/>
  <c r="K133" i="6"/>
  <c r="L133" i="6"/>
  <c r="M133" i="6"/>
  <c r="N133" i="6"/>
  <c r="O133" i="6"/>
  <c r="D60" i="8"/>
  <c r="D62" i="8"/>
  <c r="D51" i="16"/>
  <c r="D54" i="16"/>
  <c r="G61" i="6"/>
  <c r="G171" i="6"/>
  <c r="F20" i="16"/>
  <c r="F47" i="16"/>
  <c r="F49" i="16"/>
  <c r="J61" i="6"/>
  <c r="J171" i="6"/>
  <c r="P120" i="6"/>
  <c r="N70" i="8"/>
  <c r="E76" i="8"/>
  <c r="E127" i="6"/>
  <c r="F127" i="6"/>
  <c r="G127" i="6"/>
  <c r="H127" i="6"/>
  <c r="I127" i="6"/>
  <c r="J127" i="6"/>
  <c r="K127" i="6"/>
  <c r="L127" i="6"/>
  <c r="M127" i="6"/>
  <c r="N127" i="6"/>
  <c r="O127" i="6"/>
  <c r="P116" i="6"/>
  <c r="F12" i="10"/>
  <c r="D71" i="6"/>
  <c r="D59" i="16"/>
  <c r="D60" i="16"/>
  <c r="N110" i="16"/>
  <c r="I14" i="9"/>
  <c r="C51" i="16"/>
  <c r="L30" i="10"/>
  <c r="K66" i="17"/>
  <c r="I12" i="10"/>
  <c r="B64" i="8"/>
  <c r="C9" i="9"/>
  <c r="P80" i="14"/>
  <c r="L62" i="15"/>
  <c r="K63" i="15"/>
  <c r="K65" i="15"/>
  <c r="K66" i="15"/>
  <c r="K64" i="15"/>
  <c r="D201" i="6"/>
  <c r="P66" i="6"/>
  <c r="I40" i="17"/>
  <c r="H80" i="14"/>
  <c r="I76" i="14"/>
  <c r="I80" i="14"/>
  <c r="J76" i="14"/>
  <c r="J80" i="14"/>
  <c r="K76" i="14"/>
  <c r="K80" i="14"/>
  <c r="L76" i="14"/>
  <c r="L80" i="14"/>
  <c r="M76" i="14"/>
  <c r="M80" i="14"/>
  <c r="N76" i="14"/>
  <c r="N80" i="14"/>
  <c r="O76" i="14"/>
  <c r="O80" i="14"/>
  <c r="P61" i="6"/>
  <c r="D171" i="6"/>
  <c r="J513" i="15"/>
  <c r="H514" i="15"/>
  <c r="K513" i="15"/>
  <c r="L513" i="15"/>
  <c r="I513" i="15"/>
  <c r="O513" i="15"/>
  <c r="N514" i="15"/>
  <c r="Q513" i="15"/>
  <c r="R513" i="15"/>
  <c r="P513" i="15"/>
  <c r="J26" i="9"/>
  <c r="J13" i="9"/>
  <c r="J8" i="9"/>
  <c r="J39" i="9"/>
  <c r="J48" i="9"/>
  <c r="J37" i="9"/>
  <c r="J34" i="9"/>
  <c r="J29" i="9"/>
  <c r="I10" i="9"/>
  <c r="J40" i="9"/>
  <c r="J17" i="9"/>
  <c r="J24" i="9"/>
  <c r="J41" i="9"/>
  <c r="J30" i="9"/>
  <c r="J35" i="9"/>
  <c r="J19" i="9"/>
  <c r="J25" i="9"/>
  <c r="J32" i="9"/>
  <c r="J23" i="9"/>
  <c r="J36" i="9"/>
  <c r="J33" i="9"/>
  <c r="J15" i="9"/>
  <c r="J31" i="9"/>
  <c r="J22" i="9"/>
  <c r="J42" i="9"/>
  <c r="J18" i="9"/>
  <c r="J38" i="9"/>
  <c r="J28" i="9"/>
  <c r="J20" i="9"/>
  <c r="J21" i="9"/>
  <c r="J27" i="9"/>
  <c r="G146" i="11"/>
  <c r="F154" i="11"/>
  <c r="J14" i="9"/>
  <c r="P127" i="6"/>
  <c r="K105" i="6"/>
  <c r="G13" i="16"/>
  <c r="G14" i="16"/>
  <c r="G49" i="16"/>
  <c r="N64" i="16"/>
  <c r="F14" i="9"/>
  <c r="P129" i="6"/>
  <c r="B59" i="16"/>
  <c r="B60" i="16"/>
  <c r="M66" i="17"/>
  <c r="D231" i="6"/>
  <c r="P71" i="6"/>
  <c r="N105" i="16"/>
  <c r="N106" i="16"/>
  <c r="E51" i="16"/>
  <c r="E60" i="8"/>
  <c r="E62" i="8"/>
  <c r="H45" i="15"/>
  <c r="G46" i="15"/>
  <c r="G47" i="15"/>
  <c r="G48" i="15"/>
  <c r="G49" i="15"/>
  <c r="O31" i="15"/>
  <c r="O32" i="15"/>
  <c r="O29" i="15"/>
  <c r="P28" i="15"/>
  <c r="O30" i="15"/>
  <c r="O12" i="16"/>
  <c r="C8" i="9"/>
  <c r="I60" i="17"/>
  <c r="N99" i="6"/>
  <c r="B76" i="8"/>
  <c r="N71" i="8"/>
  <c r="N76" i="8"/>
  <c r="C513" i="15"/>
  <c r="D513" i="15"/>
  <c r="B514" i="15"/>
  <c r="E513" i="15"/>
  <c r="F513" i="15"/>
  <c r="I109" i="6"/>
  <c r="H173" i="6"/>
  <c r="G20" i="16"/>
  <c r="G47" i="16"/>
  <c r="F8" i="9"/>
  <c r="N58" i="16"/>
  <c r="G32" i="9"/>
  <c r="G23" i="9"/>
  <c r="G8" i="9"/>
  <c r="G35" i="9"/>
  <c r="G18" i="9"/>
  <c r="G38" i="9"/>
  <c r="G26" i="9"/>
  <c r="G17" i="9"/>
  <c r="G29" i="9"/>
  <c r="G22" i="9"/>
  <c r="G27" i="9"/>
  <c r="G25" i="9"/>
  <c r="G31" i="9"/>
  <c r="G41" i="9"/>
  <c r="G28" i="9"/>
  <c r="G24" i="9"/>
  <c r="F10" i="9"/>
  <c r="G37" i="9"/>
  <c r="G20" i="9"/>
  <c r="G39" i="9"/>
  <c r="G13" i="9"/>
  <c r="G48" i="9"/>
  <c r="G42" i="9"/>
  <c r="G30" i="9"/>
  <c r="G15" i="9"/>
  <c r="G33" i="9"/>
  <c r="G40" i="9"/>
  <c r="G36" i="9"/>
  <c r="G34" i="9"/>
  <c r="G19" i="9"/>
  <c r="G21" i="9"/>
  <c r="O99" i="6"/>
  <c r="P231" i="6"/>
  <c r="P201" i="6"/>
  <c r="N59" i="16"/>
  <c r="N60" i="16"/>
  <c r="L105" i="6"/>
  <c r="F56" i="8"/>
  <c r="J10" i="9"/>
  <c r="M23" i="17"/>
  <c r="P171" i="6"/>
  <c r="C20" i="16"/>
  <c r="E54" i="16"/>
  <c r="D9" i="9"/>
  <c r="I66" i="17"/>
  <c r="K60" i="17"/>
  <c r="L12" i="10"/>
  <c r="K40" i="17"/>
  <c r="O514" i="15"/>
  <c r="P514" i="15"/>
  <c r="N515" i="15"/>
  <c r="Q514" i="15"/>
  <c r="R514" i="15"/>
  <c r="H515" i="15"/>
  <c r="I514" i="15"/>
  <c r="K514" i="15"/>
  <c r="L514" i="15"/>
  <c r="J514" i="15"/>
  <c r="L63" i="15"/>
  <c r="M62" i="15"/>
  <c r="L65" i="15"/>
  <c r="L66" i="15"/>
  <c r="L64" i="15"/>
  <c r="C16" i="8"/>
  <c r="C63" i="8"/>
  <c r="C64" i="8"/>
  <c r="O16" i="8"/>
  <c r="D514" i="15"/>
  <c r="E514" i="15"/>
  <c r="F514" i="15"/>
  <c r="C514" i="15"/>
  <c r="B515" i="15"/>
  <c r="P31" i="15"/>
  <c r="P32" i="15"/>
  <c r="P30" i="15"/>
  <c r="P29" i="15"/>
  <c r="Q28" i="15"/>
  <c r="H146" i="11"/>
  <c r="G154" i="11"/>
  <c r="G56" i="8"/>
  <c r="D25" i="9"/>
  <c r="D37" i="9"/>
  <c r="D30" i="9"/>
  <c r="D15" i="9"/>
  <c r="D23" i="9"/>
  <c r="D33" i="9"/>
  <c r="C10" i="9"/>
  <c r="D29" i="9"/>
  <c r="D20" i="9"/>
  <c r="D26" i="9"/>
  <c r="D38" i="9"/>
  <c r="D24" i="9"/>
  <c r="D40" i="9"/>
  <c r="D13" i="9"/>
  <c r="D21" i="9"/>
  <c r="D31" i="9"/>
  <c r="D17" i="9"/>
  <c r="D22" i="9"/>
  <c r="D36" i="9"/>
  <c r="D28" i="9"/>
  <c r="D39" i="9"/>
  <c r="D35" i="9"/>
  <c r="D8" i="9"/>
  <c r="D32" i="9"/>
  <c r="D41" i="9"/>
  <c r="D34" i="9"/>
  <c r="D48" i="9"/>
  <c r="D19" i="9"/>
  <c r="D42" i="9"/>
  <c r="D18" i="9"/>
  <c r="D27" i="9"/>
  <c r="D14" i="9"/>
  <c r="J109" i="6"/>
  <c r="I173" i="6"/>
  <c r="P99" i="6"/>
  <c r="O13" i="16"/>
  <c r="O14" i="16"/>
  <c r="H47" i="15"/>
  <c r="I45" i="15"/>
  <c r="H48" i="15"/>
  <c r="H49" i="15"/>
  <c r="H46" i="15"/>
  <c r="G14" i="9"/>
  <c r="G9" i="9"/>
  <c r="D123" i="14"/>
  <c r="F13" i="10"/>
  <c r="I63" i="17"/>
  <c r="I72" i="17"/>
  <c r="H20" i="16"/>
  <c r="H47" i="16"/>
  <c r="H49" i="16"/>
  <c r="H54" i="16"/>
  <c r="D127" i="14"/>
  <c r="E123" i="14"/>
  <c r="E127" i="14"/>
  <c r="F123" i="14"/>
  <c r="F127" i="14"/>
  <c r="G123" i="14"/>
  <c r="G127" i="14"/>
  <c r="H123" i="14"/>
  <c r="H127" i="14"/>
  <c r="I123" i="14"/>
  <c r="I127" i="14"/>
  <c r="J123" i="14"/>
  <c r="J127" i="14"/>
  <c r="K123" i="14"/>
  <c r="K127" i="14"/>
  <c r="L123" i="14"/>
  <c r="L127" i="14"/>
  <c r="M123" i="14"/>
  <c r="M127" i="14"/>
  <c r="N123" i="14"/>
  <c r="N127" i="14"/>
  <c r="O123" i="14"/>
  <c r="O127" i="14"/>
  <c r="P123" i="14"/>
  <c r="P127" i="14"/>
  <c r="K109" i="6"/>
  <c r="J173" i="6"/>
  <c r="I20" i="16"/>
  <c r="I47" i="16"/>
  <c r="I49" i="16"/>
  <c r="H154" i="11"/>
  <c r="H56" i="8"/>
  <c r="H51" i="16"/>
  <c r="I146" i="11"/>
  <c r="I515" i="15"/>
  <c r="K515" i="15"/>
  <c r="L515" i="15"/>
  <c r="J515" i="15"/>
  <c r="H516" i="15"/>
  <c r="M60" i="17"/>
  <c r="M40" i="17"/>
  <c r="M105" i="6"/>
  <c r="G10" i="9"/>
  <c r="K23" i="17"/>
  <c r="I37" i="17"/>
  <c r="F51" i="16"/>
  <c r="D112" i="6"/>
  <c r="I23" i="17"/>
  <c r="D10" i="9"/>
  <c r="R28" i="15"/>
  <c r="Q31" i="15"/>
  <c r="Q32" i="15"/>
  <c r="Q30" i="15"/>
  <c r="Q29" i="15"/>
  <c r="E515" i="15"/>
  <c r="F515" i="15"/>
  <c r="C515" i="15"/>
  <c r="B516" i="15"/>
  <c r="D515" i="15"/>
  <c r="P515" i="15"/>
  <c r="Q515" i="15"/>
  <c r="R515" i="15"/>
  <c r="O515" i="15"/>
  <c r="N516" i="15"/>
  <c r="I46" i="15"/>
  <c r="I48" i="15"/>
  <c r="I49" i="15"/>
  <c r="I47" i="15"/>
  <c r="J45" i="15"/>
  <c r="G51" i="16"/>
  <c r="G54" i="16"/>
  <c r="G60" i="8"/>
  <c r="G62" i="8"/>
  <c r="C173" i="11"/>
  <c r="D16" i="8"/>
  <c r="D63" i="8"/>
  <c r="D64" i="8"/>
  <c r="M64" i="15"/>
  <c r="M63" i="15"/>
  <c r="M65" i="15"/>
  <c r="M66" i="15"/>
  <c r="N62" i="15"/>
  <c r="C47" i="16"/>
  <c r="C49" i="16"/>
  <c r="C54" i="16"/>
  <c r="F54" i="16"/>
  <c r="N517" i="15"/>
  <c r="O516" i="15"/>
  <c r="Q516" i="15"/>
  <c r="R516" i="15"/>
  <c r="P516" i="15"/>
  <c r="E112" i="6"/>
  <c r="N105" i="6"/>
  <c r="C516" i="15"/>
  <c r="D516" i="15"/>
  <c r="B517" i="15"/>
  <c r="E516" i="15"/>
  <c r="F516" i="15"/>
  <c r="L109" i="6"/>
  <c r="K173" i="6"/>
  <c r="J20" i="16"/>
  <c r="K516" i="15"/>
  <c r="L516" i="15"/>
  <c r="H517" i="15"/>
  <c r="I516" i="15"/>
  <c r="J516" i="15"/>
  <c r="I154" i="11"/>
  <c r="J146" i="11"/>
  <c r="D170" i="14"/>
  <c r="I13" i="10"/>
  <c r="N64" i="15"/>
  <c r="N65" i="15"/>
  <c r="N66" i="15"/>
  <c r="N63" i="15"/>
  <c r="O62" i="15"/>
  <c r="E16" i="8"/>
  <c r="D173" i="11"/>
  <c r="E63" i="8"/>
  <c r="E64" i="8"/>
  <c r="K45" i="15"/>
  <c r="J47" i="15"/>
  <c r="J48" i="15"/>
  <c r="J49" i="15"/>
  <c r="J46" i="15"/>
  <c r="S28" i="15"/>
  <c r="R29" i="15"/>
  <c r="R31" i="15"/>
  <c r="R32" i="15"/>
  <c r="R30" i="15"/>
  <c r="S31" i="15"/>
  <c r="S32" i="15"/>
  <c r="T28" i="15"/>
  <c r="S29" i="15"/>
  <c r="S30" i="15"/>
  <c r="L45" i="15"/>
  <c r="K46" i="15"/>
  <c r="K47" i="15"/>
  <c r="K48" i="15"/>
  <c r="K49" i="15"/>
  <c r="P62" i="15"/>
  <c r="O64" i="15"/>
  <c r="O65" i="15"/>
  <c r="O66" i="15"/>
  <c r="O63" i="15"/>
  <c r="I56" i="8"/>
  <c r="D517" i="15"/>
  <c r="C517" i="15"/>
  <c r="E517" i="15"/>
  <c r="F517" i="15"/>
  <c r="B518" i="15"/>
  <c r="F112" i="6"/>
  <c r="P517" i="15"/>
  <c r="Q517" i="15"/>
  <c r="R517" i="15"/>
  <c r="N518" i="15"/>
  <c r="O517" i="15"/>
  <c r="E173" i="11"/>
  <c r="F16" i="8"/>
  <c r="F63" i="8"/>
  <c r="K63" i="17"/>
  <c r="K72" i="17"/>
  <c r="K37" i="17"/>
  <c r="J47" i="16"/>
  <c r="J49" i="16"/>
  <c r="O105" i="6"/>
  <c r="P105" i="6"/>
  <c r="D174" i="14"/>
  <c r="E170" i="14"/>
  <c r="E174" i="14"/>
  <c r="F170" i="14"/>
  <c r="F174" i="14"/>
  <c r="G170" i="14"/>
  <c r="G174" i="14"/>
  <c r="H170" i="14"/>
  <c r="H174" i="14"/>
  <c r="I170" i="14"/>
  <c r="I174" i="14"/>
  <c r="J170" i="14"/>
  <c r="J174" i="14"/>
  <c r="K170" i="14"/>
  <c r="K174" i="14"/>
  <c r="L170" i="14"/>
  <c r="L174" i="14"/>
  <c r="M170" i="14"/>
  <c r="M174" i="14"/>
  <c r="N170" i="14"/>
  <c r="N174" i="14"/>
  <c r="O170" i="14"/>
  <c r="O174" i="14"/>
  <c r="P170" i="14"/>
  <c r="P174" i="14"/>
  <c r="L13" i="10"/>
  <c r="M109" i="6"/>
  <c r="L173" i="6"/>
  <c r="K20" i="16"/>
  <c r="K47" i="16"/>
  <c r="K49" i="16"/>
  <c r="K146" i="11"/>
  <c r="J154" i="11"/>
  <c r="J56" i="8"/>
  <c r="I517" i="15"/>
  <c r="H518" i="15"/>
  <c r="J517" i="15"/>
  <c r="K517" i="15"/>
  <c r="L517" i="15"/>
  <c r="I518" i="15"/>
  <c r="K518" i="15"/>
  <c r="L518" i="15"/>
  <c r="J518" i="15"/>
  <c r="H519" i="15"/>
  <c r="J60" i="8"/>
  <c r="J62" i="8"/>
  <c r="J51" i="16"/>
  <c r="M63" i="17"/>
  <c r="M72" i="17"/>
  <c r="M37" i="17"/>
  <c r="D118" i="6"/>
  <c r="G112" i="6"/>
  <c r="L146" i="11"/>
  <c r="K154" i="11"/>
  <c r="K56" i="8"/>
  <c r="K51" i="16"/>
  <c r="K54" i="16"/>
  <c r="O518" i="15"/>
  <c r="Q518" i="15"/>
  <c r="R518" i="15"/>
  <c r="P518" i="15"/>
  <c r="N519" i="15"/>
  <c r="J54" i="16"/>
  <c r="E518" i="15"/>
  <c r="F518" i="15"/>
  <c r="C518" i="15"/>
  <c r="D518" i="15"/>
  <c r="B519" i="15"/>
  <c r="U28" i="15"/>
  <c r="T30" i="15"/>
  <c r="T29" i="15"/>
  <c r="T31" i="15"/>
  <c r="T32" i="15"/>
  <c r="N109" i="6"/>
  <c r="M173" i="6"/>
  <c r="L20" i="16"/>
  <c r="L47" i="16"/>
  <c r="L49" i="16"/>
  <c r="I51" i="16"/>
  <c r="I54" i="16"/>
  <c r="I60" i="8"/>
  <c r="I62" i="8"/>
  <c r="P64" i="15"/>
  <c r="Q62" i="15"/>
  <c r="P63" i="15"/>
  <c r="P65" i="15"/>
  <c r="P66" i="15"/>
  <c r="M45" i="15"/>
  <c r="L46" i="15"/>
  <c r="L48" i="15"/>
  <c r="L49" i="15"/>
  <c r="L47" i="15"/>
  <c r="O109" i="6"/>
  <c r="N173" i="6"/>
  <c r="M20" i="16"/>
  <c r="M47" i="16"/>
  <c r="M49" i="16"/>
  <c r="Q64" i="15"/>
  <c r="Q65" i="15"/>
  <c r="Q66" i="15"/>
  <c r="Q63" i="15"/>
  <c r="R62" i="15"/>
  <c r="H112" i="6"/>
  <c r="J519" i="15"/>
  <c r="H520" i="15"/>
  <c r="I519" i="15"/>
  <c r="K519" i="15"/>
  <c r="L519" i="15"/>
  <c r="N45" i="15"/>
  <c r="M46" i="15"/>
  <c r="M47" i="15"/>
  <c r="M48" i="15"/>
  <c r="M49" i="15"/>
  <c r="P519" i="15"/>
  <c r="Q519" i="15"/>
  <c r="R519" i="15"/>
  <c r="O519" i="15"/>
  <c r="N520" i="15"/>
  <c r="U30" i="15"/>
  <c r="U29" i="15"/>
  <c r="V28" i="15"/>
  <c r="U31" i="15"/>
  <c r="U32" i="15"/>
  <c r="E519" i="15"/>
  <c r="F519" i="15"/>
  <c r="D519" i="15"/>
  <c r="C519" i="15"/>
  <c r="B520" i="15"/>
  <c r="M146" i="11"/>
  <c r="L154" i="11"/>
  <c r="L56" i="8"/>
  <c r="E118" i="6"/>
  <c r="B521" i="15"/>
  <c r="E520" i="15"/>
  <c r="F520" i="15"/>
  <c r="C520" i="15"/>
  <c r="D520" i="15"/>
  <c r="F118" i="6"/>
  <c r="J520" i="15"/>
  <c r="K520" i="15"/>
  <c r="L520" i="15"/>
  <c r="H521" i="15"/>
  <c r="I520" i="15"/>
  <c r="I112" i="6"/>
  <c r="L60" i="8"/>
  <c r="L62" i="8"/>
  <c r="L51" i="16"/>
  <c r="L54" i="16"/>
  <c r="V29" i="15"/>
  <c r="W28" i="15"/>
  <c r="V31" i="15"/>
  <c r="V32" i="15"/>
  <c r="V30" i="15"/>
  <c r="O520" i="15"/>
  <c r="N521" i="15"/>
  <c r="P520" i="15"/>
  <c r="Q520" i="15"/>
  <c r="R520" i="15"/>
  <c r="O45" i="15"/>
  <c r="N48" i="15"/>
  <c r="N49" i="15"/>
  <c r="N47" i="15"/>
  <c r="N46" i="15"/>
  <c r="S62" i="15"/>
  <c r="R65" i="15"/>
  <c r="R66" i="15"/>
  <c r="R63" i="15"/>
  <c r="R64" i="15"/>
  <c r="M154" i="11"/>
  <c r="M56" i="8"/>
  <c r="N146" i="11"/>
  <c r="D122" i="6"/>
  <c r="P109" i="6"/>
  <c r="O173" i="6"/>
  <c r="N20" i="16"/>
  <c r="P173" i="6"/>
  <c r="T62" i="15"/>
  <c r="S63" i="15"/>
  <c r="S65" i="15"/>
  <c r="S66" i="15"/>
  <c r="S64" i="15"/>
  <c r="P45" i="15"/>
  <c r="O46" i="15"/>
  <c r="O48" i="15"/>
  <c r="O49" i="15"/>
  <c r="O47" i="15"/>
  <c r="E122" i="6"/>
  <c r="D203" i="6"/>
  <c r="C148" i="11"/>
  <c r="F31" i="10"/>
  <c r="F33" i="10"/>
  <c r="F41" i="10"/>
  <c r="N154" i="11"/>
  <c r="Q521" i="15"/>
  <c r="R521" i="15"/>
  <c r="O521" i="15"/>
  <c r="N522" i="15"/>
  <c r="P521" i="15"/>
  <c r="W29" i="15"/>
  <c r="W31" i="15"/>
  <c r="W32" i="15"/>
  <c r="X28" i="15"/>
  <c r="W30" i="15"/>
  <c r="H522" i="15"/>
  <c r="K521" i="15"/>
  <c r="L521" i="15"/>
  <c r="I521" i="15"/>
  <c r="J521" i="15"/>
  <c r="M51" i="16"/>
  <c r="M54" i="16"/>
  <c r="M60" i="8"/>
  <c r="M62" i="8"/>
  <c r="J112" i="6"/>
  <c r="G118" i="6"/>
  <c r="B522" i="15"/>
  <c r="E521" i="15"/>
  <c r="F521" i="15"/>
  <c r="D521" i="15"/>
  <c r="C521" i="15"/>
  <c r="K112" i="6"/>
  <c r="H118" i="6"/>
  <c r="X30" i="15"/>
  <c r="X29" i="15"/>
  <c r="Y28" i="15"/>
  <c r="X31" i="15"/>
  <c r="X32" i="15"/>
  <c r="N523" i="15"/>
  <c r="P522" i="15"/>
  <c r="Q522" i="15"/>
  <c r="R522" i="15"/>
  <c r="O522" i="15"/>
  <c r="F122" i="6"/>
  <c r="E203" i="6"/>
  <c r="C66" i="16"/>
  <c r="C93" i="16"/>
  <c r="C95" i="16"/>
  <c r="P48" i="15"/>
  <c r="P49" i="15"/>
  <c r="P46" i="15"/>
  <c r="Q45" i="15"/>
  <c r="P47" i="15"/>
  <c r="T65" i="15"/>
  <c r="T66" i="15"/>
  <c r="T64" i="15"/>
  <c r="T63" i="15"/>
  <c r="U62" i="15"/>
  <c r="B523" i="15"/>
  <c r="E522" i="15"/>
  <c r="F522" i="15"/>
  <c r="C522" i="15"/>
  <c r="D522" i="15"/>
  <c r="I522" i="15"/>
  <c r="J522" i="15"/>
  <c r="H523" i="15"/>
  <c r="K522" i="15"/>
  <c r="L522" i="15"/>
  <c r="C156" i="11"/>
  <c r="D148" i="11"/>
  <c r="C16" i="9"/>
  <c r="P175" i="6"/>
  <c r="B66" i="16"/>
  <c r="B93" i="16"/>
  <c r="B95" i="16"/>
  <c r="N47" i="16"/>
  <c r="N49" i="16"/>
  <c r="O20" i="16"/>
  <c r="O47" i="16"/>
  <c r="O49" i="16"/>
  <c r="N56" i="8"/>
  <c r="O154" i="11"/>
  <c r="D161" i="11"/>
  <c r="I523" i="15"/>
  <c r="K523" i="15"/>
  <c r="L523" i="15"/>
  <c r="J523" i="15"/>
  <c r="H524" i="15"/>
  <c r="N51" i="16"/>
  <c r="O51" i="16"/>
  <c r="O56" i="8"/>
  <c r="C47" i="9"/>
  <c r="D47" i="9"/>
  <c r="B117" i="8"/>
  <c r="Y29" i="15"/>
  <c r="Z28" i="15"/>
  <c r="Y31" i="15"/>
  <c r="Y32" i="15"/>
  <c r="Y30" i="15"/>
  <c r="O54" i="16"/>
  <c r="E523" i="15"/>
  <c r="F523" i="15"/>
  <c r="D523" i="15"/>
  <c r="B524" i="15"/>
  <c r="C523" i="15"/>
  <c r="I118" i="6"/>
  <c r="F20" i="10"/>
  <c r="D16" i="9"/>
  <c r="C43" i="9"/>
  <c r="U65" i="15"/>
  <c r="U66" i="15"/>
  <c r="U63" i="15"/>
  <c r="V62" i="15"/>
  <c r="U64" i="15"/>
  <c r="Q523" i="15"/>
  <c r="R523" i="15"/>
  <c r="N524" i="15"/>
  <c r="O523" i="15"/>
  <c r="P523" i="15"/>
  <c r="L112" i="6"/>
  <c r="E148" i="11"/>
  <c r="D156" i="11"/>
  <c r="C117" i="8"/>
  <c r="Q46" i="15"/>
  <c r="R45" i="15"/>
  <c r="Q47" i="15"/>
  <c r="Q48" i="15"/>
  <c r="Q49" i="15"/>
  <c r="G122" i="6"/>
  <c r="F203" i="6"/>
  <c r="M112" i="6"/>
  <c r="R46" i="15"/>
  <c r="R47" i="15"/>
  <c r="R48" i="15"/>
  <c r="R49" i="15"/>
  <c r="S45" i="15"/>
  <c r="I26" i="17"/>
  <c r="D43" i="9"/>
  <c r="C45" i="9"/>
  <c r="B97" i="16"/>
  <c r="B100" i="16"/>
  <c r="B121" i="8"/>
  <c r="H122" i="6"/>
  <c r="G203" i="6"/>
  <c r="E66" i="16"/>
  <c r="E93" i="16"/>
  <c r="E95" i="16"/>
  <c r="Q524" i="15"/>
  <c r="R524" i="15"/>
  <c r="O524" i="15"/>
  <c r="P524" i="15"/>
  <c r="N525" i="15"/>
  <c r="V63" i="15"/>
  <c r="V64" i="15"/>
  <c r="W62" i="15"/>
  <c r="V65" i="15"/>
  <c r="V66" i="15"/>
  <c r="J118" i="6"/>
  <c r="Z30" i="15"/>
  <c r="Z31" i="15"/>
  <c r="Z32" i="15"/>
  <c r="Z29" i="15"/>
  <c r="AA28" i="15"/>
  <c r="C97" i="16"/>
  <c r="C100" i="16"/>
  <c r="C121" i="8"/>
  <c r="C123" i="8"/>
  <c r="F21" i="10"/>
  <c r="F23" i="10"/>
  <c r="D66" i="16"/>
  <c r="D93" i="16"/>
  <c r="D95" i="16"/>
  <c r="F148" i="11"/>
  <c r="E156" i="11"/>
  <c r="D117" i="8"/>
  <c r="C524" i="15"/>
  <c r="B525" i="15"/>
  <c r="E524" i="15"/>
  <c r="F524" i="15"/>
  <c r="D524" i="15"/>
  <c r="H525" i="15"/>
  <c r="K524" i="15"/>
  <c r="L524" i="15"/>
  <c r="I524" i="15"/>
  <c r="J524" i="15"/>
  <c r="N54" i="16"/>
  <c r="C525" i="15"/>
  <c r="B526" i="15"/>
  <c r="E525" i="15"/>
  <c r="F525" i="15"/>
  <c r="D525" i="15"/>
  <c r="D100" i="16"/>
  <c r="D97" i="16"/>
  <c r="D121" i="8"/>
  <c r="D123" i="8"/>
  <c r="AA31" i="15"/>
  <c r="AA32" i="15"/>
  <c r="AA30" i="15"/>
  <c r="AB28" i="15"/>
  <c r="AA29" i="15"/>
  <c r="B123" i="8"/>
  <c r="F156" i="11"/>
  <c r="G148" i="11"/>
  <c r="K118" i="6"/>
  <c r="J525" i="15"/>
  <c r="I525" i="15"/>
  <c r="K525" i="15"/>
  <c r="L525" i="15"/>
  <c r="H526" i="15"/>
  <c r="Q525" i="15"/>
  <c r="R525" i="15"/>
  <c r="P525" i="15"/>
  <c r="O525" i="15"/>
  <c r="N526" i="15"/>
  <c r="E116" i="8"/>
  <c r="S47" i="15"/>
  <c r="T45" i="15"/>
  <c r="S48" i="15"/>
  <c r="S49" i="15"/>
  <c r="S46" i="15"/>
  <c r="N112" i="6"/>
  <c r="X62" i="15"/>
  <c r="W64" i="15"/>
  <c r="W65" i="15"/>
  <c r="W66" i="15"/>
  <c r="W63" i="15"/>
  <c r="I122" i="6"/>
  <c r="H203" i="6"/>
  <c r="C50" i="9"/>
  <c r="D45" i="9"/>
  <c r="F55" i="8"/>
  <c r="H55" i="8"/>
  <c r="H60" i="8"/>
  <c r="H62" i="8"/>
  <c r="C52" i="9"/>
  <c r="D52" i="9"/>
  <c r="K55" i="8"/>
  <c r="K60" i="8"/>
  <c r="K62" i="8"/>
  <c r="D50" i="9"/>
  <c r="N55" i="8"/>
  <c r="N60" i="8"/>
  <c r="N62" i="8"/>
  <c r="F66" i="16"/>
  <c r="F93" i="16"/>
  <c r="F95" i="16"/>
  <c r="P526" i="15"/>
  <c r="Q526" i="15"/>
  <c r="R526" i="15"/>
  <c r="N527" i="15"/>
  <c r="O526" i="15"/>
  <c r="I526" i="15"/>
  <c r="H527" i="15"/>
  <c r="J526" i="15"/>
  <c r="K526" i="15"/>
  <c r="L526" i="15"/>
  <c r="H148" i="11"/>
  <c r="G156" i="11"/>
  <c r="F117" i="8"/>
  <c r="J122" i="6"/>
  <c r="I203" i="6"/>
  <c r="G66" i="16"/>
  <c r="G93" i="16"/>
  <c r="G95" i="16"/>
  <c r="X64" i="15"/>
  <c r="X63" i="15"/>
  <c r="X65" i="15"/>
  <c r="X66" i="15"/>
  <c r="Y62" i="15"/>
  <c r="E117" i="8"/>
  <c r="E121" i="8"/>
  <c r="AB31" i="15"/>
  <c r="AB32" i="15"/>
  <c r="AC28" i="15"/>
  <c r="AB30" i="15"/>
  <c r="AB29" i="15"/>
  <c r="T47" i="15"/>
  <c r="T46" i="15"/>
  <c r="T48" i="15"/>
  <c r="T49" i="15"/>
  <c r="U45" i="15"/>
  <c r="B527" i="15"/>
  <c r="C526" i="15"/>
  <c r="D526" i="15"/>
  <c r="E526" i="15"/>
  <c r="F526" i="15"/>
  <c r="O112" i="6"/>
  <c r="L118" i="6"/>
  <c r="E123" i="8"/>
  <c r="O527" i="15"/>
  <c r="Q527" i="15"/>
  <c r="R527" i="15"/>
  <c r="P527" i="15"/>
  <c r="N528" i="15"/>
  <c r="M118" i="6"/>
  <c r="AC31" i="15"/>
  <c r="AC32" i="15"/>
  <c r="AD28" i="15"/>
  <c r="AC30" i="15"/>
  <c r="AC29" i="15"/>
  <c r="Y63" i="15"/>
  <c r="Z62" i="15"/>
  <c r="Y64" i="15"/>
  <c r="Y65" i="15"/>
  <c r="Y66" i="15"/>
  <c r="I148" i="11"/>
  <c r="H156" i="11"/>
  <c r="O55" i="8"/>
  <c r="F47" i="10"/>
  <c r="F60" i="8"/>
  <c r="E527" i="15"/>
  <c r="F527" i="15"/>
  <c r="B528" i="15"/>
  <c r="D527" i="15"/>
  <c r="C527" i="15"/>
  <c r="K122" i="6"/>
  <c r="J203" i="6"/>
  <c r="C54" i="9"/>
  <c r="D125" i="6"/>
  <c r="P112" i="6"/>
  <c r="U47" i="15"/>
  <c r="V45" i="15"/>
  <c r="U48" i="15"/>
  <c r="U49" i="15"/>
  <c r="U46" i="15"/>
  <c r="E97" i="16"/>
  <c r="E100" i="16"/>
  <c r="F97" i="16"/>
  <c r="F100" i="16"/>
  <c r="F121" i="8"/>
  <c r="F123" i="8"/>
  <c r="H528" i="15"/>
  <c r="K527" i="15"/>
  <c r="L527" i="15"/>
  <c r="J527" i="15"/>
  <c r="I527" i="15"/>
  <c r="E125" i="6"/>
  <c r="J528" i="15"/>
  <c r="H529" i="15"/>
  <c r="K528" i="15"/>
  <c r="L528" i="15"/>
  <c r="I528" i="15"/>
  <c r="V46" i="15"/>
  <c r="W45" i="15"/>
  <c r="V48" i="15"/>
  <c r="V49" i="15"/>
  <c r="V47" i="15"/>
  <c r="C528" i="15"/>
  <c r="E528" i="15"/>
  <c r="F528" i="15"/>
  <c r="B529" i="15"/>
  <c r="D528" i="15"/>
  <c r="G117" i="8"/>
  <c r="N118" i="6"/>
  <c r="D54" i="9"/>
  <c r="I20" i="17"/>
  <c r="F46" i="10"/>
  <c r="L122" i="6"/>
  <c r="K203" i="6"/>
  <c r="I66" i="16"/>
  <c r="I93" i="16"/>
  <c r="I95" i="16"/>
  <c r="I156" i="11"/>
  <c r="H117" i="8"/>
  <c r="J148" i="11"/>
  <c r="Z63" i="15"/>
  <c r="Z65" i="15"/>
  <c r="Z66" i="15"/>
  <c r="AA62" i="15"/>
  <c r="Z64" i="15"/>
  <c r="AE28" i="15"/>
  <c r="AD29" i="15"/>
  <c r="AD30" i="15"/>
  <c r="AD31" i="15"/>
  <c r="AD32" i="15"/>
  <c r="N529" i="15"/>
  <c r="Q528" i="15"/>
  <c r="R528" i="15"/>
  <c r="P528" i="15"/>
  <c r="O528" i="15"/>
  <c r="H66" i="16"/>
  <c r="H93" i="16"/>
  <c r="H95" i="16"/>
  <c r="F62" i="8"/>
  <c r="O60" i="8"/>
  <c r="F64" i="8"/>
  <c r="O62" i="8"/>
  <c r="O64" i="8"/>
  <c r="F11" i="10"/>
  <c r="F16" i="10"/>
  <c r="J156" i="11"/>
  <c r="I117" i="8"/>
  <c r="K148" i="11"/>
  <c r="F48" i="10"/>
  <c r="W47" i="15"/>
  <c r="W48" i="15"/>
  <c r="W49" i="15"/>
  <c r="W46" i="15"/>
  <c r="X45" i="15"/>
  <c r="AA65" i="15"/>
  <c r="AA66" i="15"/>
  <c r="AA63" i="15"/>
  <c r="AB62" i="15"/>
  <c r="AA64" i="15"/>
  <c r="G97" i="16"/>
  <c r="G100" i="16"/>
  <c r="K529" i="15"/>
  <c r="L529" i="15"/>
  <c r="H530" i="15"/>
  <c r="I529" i="15"/>
  <c r="J529" i="15"/>
  <c r="F125" i="6"/>
  <c r="H97" i="16"/>
  <c r="H100" i="16"/>
  <c r="H121" i="8"/>
  <c r="H123" i="8"/>
  <c r="Q529" i="15"/>
  <c r="R529" i="15"/>
  <c r="P529" i="15"/>
  <c r="O529" i="15"/>
  <c r="N530" i="15"/>
  <c r="AE29" i="15"/>
  <c r="AE30" i="15"/>
  <c r="AF28" i="15"/>
  <c r="AE31" i="15"/>
  <c r="AE32" i="15"/>
  <c r="M122" i="6"/>
  <c r="L203" i="6"/>
  <c r="O118" i="6"/>
  <c r="B530" i="15"/>
  <c r="E529" i="15"/>
  <c r="F529" i="15"/>
  <c r="D529" i="15"/>
  <c r="C529" i="15"/>
  <c r="N122" i="6"/>
  <c r="M203" i="6"/>
  <c r="K66" i="16"/>
  <c r="K93" i="16"/>
  <c r="K95" i="16"/>
  <c r="P530" i="15"/>
  <c r="O530" i="15"/>
  <c r="Q530" i="15"/>
  <c r="R530" i="15"/>
  <c r="N531" i="15"/>
  <c r="Y45" i="15"/>
  <c r="X48" i="15"/>
  <c r="X49" i="15"/>
  <c r="X47" i="15"/>
  <c r="X46" i="15"/>
  <c r="I97" i="16"/>
  <c r="I100" i="16"/>
  <c r="I121" i="8"/>
  <c r="I123" i="8"/>
  <c r="D131" i="6"/>
  <c r="P118" i="6"/>
  <c r="AF29" i="15"/>
  <c r="AF31" i="15"/>
  <c r="AF32" i="15"/>
  <c r="AF30" i="15"/>
  <c r="AG28" i="15"/>
  <c r="AB64" i="15"/>
  <c r="AB63" i="15"/>
  <c r="AC62" i="15"/>
  <c r="AB65" i="15"/>
  <c r="AB66" i="15"/>
  <c r="F51" i="10"/>
  <c r="I55" i="17"/>
  <c r="I32" i="17"/>
  <c r="F25" i="10"/>
  <c r="I44" i="17"/>
  <c r="I47" i="17"/>
  <c r="J66" i="16"/>
  <c r="J93" i="16"/>
  <c r="J95" i="16"/>
  <c r="J530" i="15"/>
  <c r="H531" i="15"/>
  <c r="K530" i="15"/>
  <c r="L530" i="15"/>
  <c r="I530" i="15"/>
  <c r="F173" i="11"/>
  <c r="G16" i="8"/>
  <c r="G63" i="8"/>
  <c r="G64" i="8"/>
  <c r="D530" i="15"/>
  <c r="C530" i="15"/>
  <c r="E530" i="15"/>
  <c r="F530" i="15"/>
  <c r="B531" i="15"/>
  <c r="G125" i="6"/>
  <c r="G116" i="8"/>
  <c r="L148" i="11"/>
  <c r="K156" i="11"/>
  <c r="J117" i="8"/>
  <c r="D531" i="15"/>
  <c r="E531" i="15"/>
  <c r="F531" i="15"/>
  <c r="C531" i="15"/>
  <c r="B532" i="15"/>
  <c r="H63" i="8"/>
  <c r="H64" i="8"/>
  <c r="H16" i="8"/>
  <c r="G173" i="11"/>
  <c r="AC64" i="15"/>
  <c r="AD62" i="15"/>
  <c r="AC65" i="15"/>
  <c r="AC66" i="15"/>
  <c r="AC63" i="15"/>
  <c r="M148" i="11"/>
  <c r="L156" i="11"/>
  <c r="K117" i="8"/>
  <c r="F53" i="10"/>
  <c r="I52" i="17"/>
  <c r="I29" i="17"/>
  <c r="AH28" i="15"/>
  <c r="AG30" i="15"/>
  <c r="AG31" i="15"/>
  <c r="AG32" i="15"/>
  <c r="AG29" i="15"/>
  <c r="Y46" i="15"/>
  <c r="Z45" i="15"/>
  <c r="Y47" i="15"/>
  <c r="Y48" i="15"/>
  <c r="Y49" i="15"/>
  <c r="I531" i="15"/>
  <c r="J531" i="15"/>
  <c r="K531" i="15"/>
  <c r="L531" i="15"/>
  <c r="H532" i="15"/>
  <c r="E131" i="6"/>
  <c r="N532" i="15"/>
  <c r="P531" i="15"/>
  <c r="Q531" i="15"/>
  <c r="R531" i="15"/>
  <c r="O531" i="15"/>
  <c r="G121" i="8"/>
  <c r="J97" i="16"/>
  <c r="J100" i="16"/>
  <c r="J116" i="8"/>
  <c r="H125" i="6"/>
  <c r="O122" i="6"/>
  <c r="N203" i="6"/>
  <c r="L66" i="16"/>
  <c r="L93" i="16"/>
  <c r="L95" i="16"/>
  <c r="J121" i="8"/>
  <c r="J123" i="8"/>
  <c r="D135" i="6"/>
  <c r="P122" i="6"/>
  <c r="O203" i="6"/>
  <c r="G123" i="8"/>
  <c r="O532" i="15"/>
  <c r="Q532" i="15"/>
  <c r="R532" i="15"/>
  <c r="P532" i="15"/>
  <c r="N533" i="15"/>
  <c r="J532" i="15"/>
  <c r="H533" i="15"/>
  <c r="K532" i="15"/>
  <c r="L532" i="15"/>
  <c r="I532" i="15"/>
  <c r="N148" i="11"/>
  <c r="M156" i="11"/>
  <c r="L117" i="8"/>
  <c r="E532" i="15"/>
  <c r="F532" i="15"/>
  <c r="B533" i="15"/>
  <c r="D532" i="15"/>
  <c r="C532" i="15"/>
  <c r="F131" i="6"/>
  <c r="AA45" i="15"/>
  <c r="Z47" i="15"/>
  <c r="Z48" i="15"/>
  <c r="Z49" i="15"/>
  <c r="Z46" i="15"/>
  <c r="I125" i="6"/>
  <c r="AI28" i="15"/>
  <c r="AH30" i="15"/>
  <c r="AH31" i="15"/>
  <c r="AH32" i="15"/>
  <c r="AH29" i="15"/>
  <c r="K97" i="16"/>
  <c r="K100" i="16"/>
  <c r="K121" i="8"/>
  <c r="K123" i="8"/>
  <c r="AD63" i="15"/>
  <c r="AD64" i="15"/>
  <c r="AE62" i="15"/>
  <c r="AD65" i="15"/>
  <c r="AD66" i="15"/>
  <c r="H173" i="11"/>
  <c r="I63" i="8"/>
  <c r="I64" i="8"/>
  <c r="I16" i="8"/>
  <c r="J125" i="6"/>
  <c r="AE63" i="15"/>
  <c r="AF62" i="15"/>
  <c r="AE64" i="15"/>
  <c r="AE65" i="15"/>
  <c r="AE66" i="15"/>
  <c r="AI31" i="15"/>
  <c r="AI32" i="15"/>
  <c r="AI30" i="15"/>
  <c r="AJ28" i="15"/>
  <c r="AI29" i="15"/>
  <c r="AA47" i="15"/>
  <c r="AB45" i="15"/>
  <c r="AA48" i="15"/>
  <c r="AA49" i="15"/>
  <c r="AA46" i="15"/>
  <c r="J16" i="8"/>
  <c r="J63" i="8"/>
  <c r="J64" i="8"/>
  <c r="I173" i="11"/>
  <c r="E533" i="15"/>
  <c r="F533" i="15"/>
  <c r="D533" i="15"/>
  <c r="B534" i="15"/>
  <c r="C533" i="15"/>
  <c r="Q533" i="15"/>
  <c r="R533" i="15"/>
  <c r="P533" i="15"/>
  <c r="O533" i="15"/>
  <c r="N534" i="15"/>
  <c r="E135" i="6"/>
  <c r="D233" i="6"/>
  <c r="G131" i="6"/>
  <c r="L121" i="8"/>
  <c r="L123" i="8"/>
  <c r="L97" i="16"/>
  <c r="L100" i="16"/>
  <c r="K533" i="15"/>
  <c r="L533" i="15"/>
  <c r="J533" i="15"/>
  <c r="H534" i="15"/>
  <c r="I533" i="15"/>
  <c r="M66" i="16"/>
  <c r="M93" i="16"/>
  <c r="M95" i="16"/>
  <c r="P203" i="6"/>
  <c r="I31" i="10"/>
  <c r="I33" i="10"/>
  <c r="I41" i="10"/>
  <c r="C150" i="11"/>
  <c r="N156" i="11"/>
  <c r="M117" i="8"/>
  <c r="O156" i="11"/>
  <c r="D163" i="11"/>
  <c r="B112" i="16"/>
  <c r="B139" i="16"/>
  <c r="B141" i="16"/>
  <c r="D150" i="11"/>
  <c r="C158" i="11"/>
  <c r="B535" i="15"/>
  <c r="C534" i="15"/>
  <c r="E534" i="15"/>
  <c r="F534" i="15"/>
  <c r="D534" i="15"/>
  <c r="K63" i="8"/>
  <c r="K64" i="8"/>
  <c r="K16" i="8"/>
  <c r="J173" i="11"/>
  <c r="AB46" i="15"/>
  <c r="AC45" i="15"/>
  <c r="AB48" i="15"/>
  <c r="AB49" i="15"/>
  <c r="AB47" i="15"/>
  <c r="AG62" i="15"/>
  <c r="AF65" i="15"/>
  <c r="AF66" i="15"/>
  <c r="AF64" i="15"/>
  <c r="AF63" i="15"/>
  <c r="I534" i="15"/>
  <c r="K534" i="15"/>
  <c r="L534" i="15"/>
  <c r="H535" i="15"/>
  <c r="J534" i="15"/>
  <c r="F135" i="6"/>
  <c r="E233" i="6"/>
  <c r="C112" i="16"/>
  <c r="C139" i="16"/>
  <c r="C141" i="16"/>
  <c r="F16" i="9"/>
  <c r="N66" i="16"/>
  <c r="N93" i="16"/>
  <c r="N95" i="16"/>
  <c r="P205" i="6"/>
  <c r="H131" i="6"/>
  <c r="K125" i="6"/>
  <c r="O534" i="15"/>
  <c r="N535" i="15"/>
  <c r="P534" i="15"/>
  <c r="Q534" i="15"/>
  <c r="R534" i="15"/>
  <c r="AJ30" i="15"/>
  <c r="AK28" i="15"/>
  <c r="AJ31" i="15"/>
  <c r="AJ32" i="15"/>
  <c r="AJ29" i="15"/>
  <c r="L125" i="6"/>
  <c r="I131" i="6"/>
  <c r="J535" i="15"/>
  <c r="I535" i="15"/>
  <c r="H536" i="15"/>
  <c r="K535" i="15"/>
  <c r="L535" i="15"/>
  <c r="AC47" i="15"/>
  <c r="AC48" i="15"/>
  <c r="AC49" i="15"/>
  <c r="AD45" i="15"/>
  <c r="AC46" i="15"/>
  <c r="K173" i="11"/>
  <c r="L63" i="8"/>
  <c r="L64" i="8"/>
  <c r="L16" i="8"/>
  <c r="C535" i="15"/>
  <c r="D535" i="15"/>
  <c r="B536" i="15"/>
  <c r="E535" i="15"/>
  <c r="F535" i="15"/>
  <c r="B178" i="8"/>
  <c r="D158" i="11"/>
  <c r="C178" i="8"/>
  <c r="E150" i="11"/>
  <c r="G135" i="6"/>
  <c r="F233" i="6"/>
  <c r="D112" i="16"/>
  <c r="D139" i="16"/>
  <c r="D141" i="16"/>
  <c r="AG63" i="15"/>
  <c r="AH62" i="15"/>
  <c r="AG65" i="15"/>
  <c r="AG66" i="15"/>
  <c r="AG64" i="15"/>
  <c r="AK29" i="15"/>
  <c r="AK31" i="15"/>
  <c r="AK32" i="15"/>
  <c r="AK30" i="15"/>
  <c r="AL28" i="15"/>
  <c r="Q535" i="15"/>
  <c r="R535" i="15"/>
  <c r="N536" i="15"/>
  <c r="O535" i="15"/>
  <c r="P535" i="15"/>
  <c r="G16" i="9"/>
  <c r="F43" i="9"/>
  <c r="I20" i="10"/>
  <c r="M97" i="16"/>
  <c r="M100" i="16"/>
  <c r="N117" i="8"/>
  <c r="F47" i="9"/>
  <c r="G47" i="9"/>
  <c r="N97" i="16"/>
  <c r="N100" i="16"/>
  <c r="AD46" i="15"/>
  <c r="AD47" i="15"/>
  <c r="AE45" i="15"/>
  <c r="AD48" i="15"/>
  <c r="AD49" i="15"/>
  <c r="I536" i="15"/>
  <c r="J536" i="15"/>
  <c r="H537" i="15"/>
  <c r="K536" i="15"/>
  <c r="L536" i="15"/>
  <c r="N537" i="15"/>
  <c r="P536" i="15"/>
  <c r="Q536" i="15"/>
  <c r="R536" i="15"/>
  <c r="O536" i="15"/>
  <c r="AH63" i="15"/>
  <c r="AH65" i="15"/>
  <c r="AH66" i="15"/>
  <c r="AI62" i="15"/>
  <c r="AH64" i="15"/>
  <c r="H135" i="6"/>
  <c r="G233" i="6"/>
  <c r="E112" i="16"/>
  <c r="E139" i="16"/>
  <c r="E141" i="16"/>
  <c r="B537" i="15"/>
  <c r="D536" i="15"/>
  <c r="C536" i="15"/>
  <c r="E536" i="15"/>
  <c r="F536" i="15"/>
  <c r="M16" i="8"/>
  <c r="M63" i="8"/>
  <c r="M64" i="8"/>
  <c r="L173" i="11"/>
  <c r="J131" i="6"/>
  <c r="E158" i="11"/>
  <c r="D178" i="8"/>
  <c r="F150" i="11"/>
  <c r="B143" i="16"/>
  <c r="B146" i="16"/>
  <c r="B182" i="8"/>
  <c r="K26" i="17"/>
  <c r="G43" i="9"/>
  <c r="F45" i="9"/>
  <c r="I21" i="10"/>
  <c r="I23" i="10"/>
  <c r="AL30" i="15"/>
  <c r="AL31" i="15"/>
  <c r="AL32" i="15"/>
  <c r="AM28" i="15"/>
  <c r="AL29" i="15"/>
  <c r="C143" i="16"/>
  <c r="C146" i="16"/>
  <c r="C182" i="8"/>
  <c r="C184" i="8"/>
  <c r="M125" i="6"/>
  <c r="N125" i="6"/>
  <c r="AM30" i="15"/>
  <c r="AM31" i="15"/>
  <c r="AM32" i="15"/>
  <c r="AM29" i="15"/>
  <c r="AN28" i="15"/>
  <c r="B184" i="8"/>
  <c r="D143" i="16"/>
  <c r="D146" i="16"/>
  <c r="D182" i="8"/>
  <c r="D184" i="8"/>
  <c r="F50" i="9"/>
  <c r="G45" i="9"/>
  <c r="M173" i="11"/>
  <c r="N16" i="8"/>
  <c r="N63" i="8"/>
  <c r="N64" i="8"/>
  <c r="I135" i="6"/>
  <c r="H233" i="6"/>
  <c r="N538" i="15"/>
  <c r="O537" i="15"/>
  <c r="Q537" i="15"/>
  <c r="R537" i="15"/>
  <c r="P537" i="15"/>
  <c r="E177" i="8"/>
  <c r="B538" i="15"/>
  <c r="E537" i="15"/>
  <c r="F537" i="15"/>
  <c r="D537" i="15"/>
  <c r="C537" i="15"/>
  <c r="G150" i="11"/>
  <c r="F158" i="11"/>
  <c r="K131" i="6"/>
  <c r="AJ62" i="15"/>
  <c r="AI65" i="15"/>
  <c r="AI66" i="15"/>
  <c r="AI64" i="15"/>
  <c r="AI63" i="15"/>
  <c r="H538" i="15"/>
  <c r="I537" i="15"/>
  <c r="K537" i="15"/>
  <c r="L537" i="15"/>
  <c r="J537" i="15"/>
  <c r="AE46" i="15"/>
  <c r="AF45" i="15"/>
  <c r="AE47" i="15"/>
  <c r="AE48" i="15"/>
  <c r="AE49" i="15"/>
  <c r="AG45" i="15"/>
  <c r="AF46" i="15"/>
  <c r="AF48" i="15"/>
  <c r="AF49" i="15"/>
  <c r="AF47" i="15"/>
  <c r="L131" i="6"/>
  <c r="J135" i="6"/>
  <c r="I233" i="6"/>
  <c r="G112" i="16"/>
  <c r="G139" i="16"/>
  <c r="G141" i="16"/>
  <c r="AJ64" i="15"/>
  <c r="AK62" i="15"/>
  <c r="AJ63" i="15"/>
  <c r="AJ65" i="15"/>
  <c r="AJ66" i="15"/>
  <c r="E178" i="8"/>
  <c r="E182" i="8"/>
  <c r="E184" i="8"/>
  <c r="O538" i="15"/>
  <c r="N539" i="15"/>
  <c r="P538" i="15"/>
  <c r="Q538" i="15"/>
  <c r="R538" i="15"/>
  <c r="B77" i="8"/>
  <c r="B124" i="8"/>
  <c r="N173" i="11"/>
  <c r="AN29" i="15"/>
  <c r="AN31" i="15"/>
  <c r="AN32" i="15"/>
  <c r="AN30" i="15"/>
  <c r="AO28" i="15"/>
  <c r="H539" i="15"/>
  <c r="J538" i="15"/>
  <c r="I538" i="15"/>
  <c r="K538" i="15"/>
  <c r="L538" i="15"/>
  <c r="H150" i="11"/>
  <c r="G158" i="11"/>
  <c r="F178" i="8"/>
  <c r="D538" i="15"/>
  <c r="E538" i="15"/>
  <c r="F538" i="15"/>
  <c r="B539" i="15"/>
  <c r="C538" i="15"/>
  <c r="F112" i="16"/>
  <c r="F139" i="16"/>
  <c r="F141" i="16"/>
  <c r="F52" i="9"/>
  <c r="G52" i="9"/>
  <c r="F54" i="9"/>
  <c r="M116" i="8"/>
  <c r="G50" i="9"/>
  <c r="O125" i="6"/>
  <c r="AO31" i="15"/>
  <c r="AO32" i="15"/>
  <c r="AP28" i="15"/>
  <c r="AO29" i="15"/>
  <c r="AO30" i="15"/>
  <c r="M121" i="8"/>
  <c r="N116" i="8"/>
  <c r="I47" i="10"/>
  <c r="M131" i="6"/>
  <c r="P125" i="6"/>
  <c r="N124" i="8"/>
  <c r="N77" i="8"/>
  <c r="B125" i="8"/>
  <c r="P539" i="15"/>
  <c r="O539" i="15"/>
  <c r="N540" i="15"/>
  <c r="Q539" i="15"/>
  <c r="R539" i="15"/>
  <c r="AK63" i="15"/>
  <c r="AK64" i="15"/>
  <c r="AL62" i="15"/>
  <c r="AK65" i="15"/>
  <c r="AK66" i="15"/>
  <c r="AH45" i="15"/>
  <c r="AG46" i="15"/>
  <c r="AG48" i="15"/>
  <c r="AG49" i="15"/>
  <c r="AG47" i="15"/>
  <c r="G54" i="9"/>
  <c r="K20" i="17"/>
  <c r="I46" i="10"/>
  <c r="F143" i="16"/>
  <c r="F146" i="16"/>
  <c r="F182" i="8"/>
  <c r="F184" i="8"/>
  <c r="D539" i="15"/>
  <c r="C539" i="15"/>
  <c r="E539" i="15"/>
  <c r="F539" i="15"/>
  <c r="B540" i="15"/>
  <c r="H158" i="11"/>
  <c r="G178" i="8"/>
  <c r="G143" i="16"/>
  <c r="G146" i="16"/>
  <c r="I150" i="11"/>
  <c r="I539" i="15"/>
  <c r="J539" i="15"/>
  <c r="K539" i="15"/>
  <c r="L539" i="15"/>
  <c r="H540" i="15"/>
  <c r="E143" i="16"/>
  <c r="E146" i="16"/>
  <c r="K135" i="6"/>
  <c r="J233" i="6"/>
  <c r="G177" i="8"/>
  <c r="N131" i="6"/>
  <c r="H112" i="16"/>
  <c r="H139" i="16"/>
  <c r="H141" i="16"/>
  <c r="I540" i="15"/>
  <c r="J540" i="15"/>
  <c r="H541" i="15"/>
  <c r="K540" i="15"/>
  <c r="L540" i="15"/>
  <c r="J150" i="11"/>
  <c r="I158" i="11"/>
  <c r="H178" i="8"/>
  <c r="I48" i="10"/>
  <c r="AH48" i="15"/>
  <c r="AH49" i="15"/>
  <c r="AH46" i="15"/>
  <c r="AH47" i="15"/>
  <c r="AI45" i="15"/>
  <c r="AL63" i="15"/>
  <c r="AM62" i="15"/>
  <c r="AL65" i="15"/>
  <c r="AL66" i="15"/>
  <c r="AL64" i="15"/>
  <c r="C77" i="8"/>
  <c r="C174" i="11"/>
  <c r="C124" i="8"/>
  <c r="C125" i="8"/>
  <c r="M123" i="8"/>
  <c r="N121" i="8"/>
  <c r="AP29" i="15"/>
  <c r="AP31" i="15"/>
  <c r="AP32" i="15"/>
  <c r="AQ28" i="15"/>
  <c r="AP30" i="15"/>
  <c r="L135" i="6"/>
  <c r="K233" i="6"/>
  <c r="I112" i="16"/>
  <c r="I139" i="16"/>
  <c r="I141" i="16"/>
  <c r="C540" i="15"/>
  <c r="E540" i="15"/>
  <c r="F540" i="15"/>
  <c r="D540" i="15"/>
  <c r="B541" i="15"/>
  <c r="P540" i="15"/>
  <c r="O540" i="15"/>
  <c r="Q540" i="15"/>
  <c r="R540" i="15"/>
  <c r="N541" i="15"/>
  <c r="N542" i="15"/>
  <c r="Q541" i="15"/>
  <c r="R541" i="15"/>
  <c r="P541" i="15"/>
  <c r="O541" i="15"/>
  <c r="M135" i="6"/>
  <c r="L233" i="6"/>
  <c r="J112" i="16"/>
  <c r="J139" i="16"/>
  <c r="J141" i="16"/>
  <c r="AQ30" i="15"/>
  <c r="AQ31" i="15"/>
  <c r="AQ32" i="15"/>
  <c r="AR28" i="15"/>
  <c r="AQ29" i="15"/>
  <c r="N123" i="8"/>
  <c r="N125" i="8"/>
  <c r="I11" i="10"/>
  <c r="I16" i="10"/>
  <c r="K150" i="11"/>
  <c r="J158" i="11"/>
  <c r="I178" i="8"/>
  <c r="O131" i="6"/>
  <c r="D541" i="15"/>
  <c r="B542" i="15"/>
  <c r="C541" i="15"/>
  <c r="E541" i="15"/>
  <c r="F541" i="15"/>
  <c r="D77" i="8"/>
  <c r="D124" i="8"/>
  <c r="D125" i="8"/>
  <c r="D174" i="11"/>
  <c r="AI48" i="15"/>
  <c r="AI49" i="15"/>
  <c r="AI46" i="15"/>
  <c r="AJ45" i="15"/>
  <c r="AI47" i="15"/>
  <c r="I51" i="10"/>
  <c r="K55" i="17"/>
  <c r="K32" i="17"/>
  <c r="AM64" i="15"/>
  <c r="AM63" i="15"/>
  <c r="AM65" i="15"/>
  <c r="AM66" i="15"/>
  <c r="AN62" i="15"/>
  <c r="J541" i="15"/>
  <c r="I541" i="15"/>
  <c r="K541" i="15"/>
  <c r="L541" i="15"/>
  <c r="H542" i="15"/>
  <c r="G182" i="8"/>
  <c r="H143" i="16"/>
  <c r="H146" i="16"/>
  <c r="H182" i="8"/>
  <c r="H184" i="8"/>
  <c r="AJ47" i="15"/>
  <c r="AJ46" i="15"/>
  <c r="AK45" i="15"/>
  <c r="AJ48" i="15"/>
  <c r="AJ49" i="15"/>
  <c r="K47" i="17"/>
  <c r="K44" i="17"/>
  <c r="I25" i="10"/>
  <c r="AN65" i="15"/>
  <c r="AN66" i="15"/>
  <c r="AO62" i="15"/>
  <c r="AN64" i="15"/>
  <c r="AN63" i="15"/>
  <c r="D542" i="15"/>
  <c r="E542" i="15"/>
  <c r="F542" i="15"/>
  <c r="C542" i="15"/>
  <c r="J146" i="16"/>
  <c r="J177" i="8"/>
  <c r="J542" i="15"/>
  <c r="K542" i="15"/>
  <c r="L542" i="15"/>
  <c r="I542" i="15"/>
  <c r="H543" i="15"/>
  <c r="E77" i="8"/>
  <c r="E124" i="8"/>
  <c r="E125" i="8"/>
  <c r="E174" i="11"/>
  <c r="P131" i="6"/>
  <c r="I143" i="16"/>
  <c r="I146" i="16"/>
  <c r="I182" i="8"/>
  <c r="I184" i="8"/>
  <c r="G184" i="8"/>
  <c r="K158" i="11"/>
  <c r="J178" i="8"/>
  <c r="J143" i="16"/>
  <c r="L150" i="11"/>
  <c r="AR29" i="15"/>
  <c r="AR31" i="15"/>
  <c r="AR32" i="15"/>
  <c r="AS28" i="15"/>
  <c r="AR30" i="15"/>
  <c r="N135" i="6"/>
  <c r="M233" i="6"/>
  <c r="K112" i="16"/>
  <c r="K139" i="16"/>
  <c r="K141" i="16"/>
  <c r="O542" i="15"/>
  <c r="Q542" i="15"/>
  <c r="R542" i="15"/>
  <c r="P542" i="15"/>
  <c r="J182" i="8"/>
  <c r="J184" i="8"/>
  <c r="L158" i="11"/>
  <c r="K178" i="8"/>
  <c r="M150" i="11"/>
  <c r="AK47" i="15"/>
  <c r="AL45" i="15"/>
  <c r="AK48" i="15"/>
  <c r="AK49" i="15"/>
  <c r="AK46" i="15"/>
  <c r="AS29" i="15"/>
  <c r="AS31" i="15"/>
  <c r="AS32" i="15"/>
  <c r="AS30" i="15"/>
  <c r="AT28" i="15"/>
  <c r="F174" i="11"/>
  <c r="F124" i="8"/>
  <c r="F125" i="8"/>
  <c r="F77" i="8"/>
  <c r="AP62" i="15"/>
  <c r="AO65" i="15"/>
  <c r="AO66" i="15"/>
  <c r="AO64" i="15"/>
  <c r="AO63" i="15"/>
  <c r="O135" i="6"/>
  <c r="N233" i="6"/>
  <c r="L112" i="16"/>
  <c r="L139" i="16"/>
  <c r="L141" i="16"/>
  <c r="I543" i="15"/>
  <c r="K543" i="15"/>
  <c r="L543" i="15"/>
  <c r="J543" i="15"/>
  <c r="I53" i="10"/>
  <c r="K52" i="17"/>
  <c r="K29" i="17"/>
  <c r="P135" i="6"/>
  <c r="O233" i="6"/>
  <c r="M158" i="11"/>
  <c r="L178" i="8"/>
  <c r="N150" i="11"/>
  <c r="G77" i="8"/>
  <c r="G174" i="11"/>
  <c r="G124" i="8"/>
  <c r="G125" i="8"/>
  <c r="AL46" i="15"/>
  <c r="AM45" i="15"/>
  <c r="AL47" i="15"/>
  <c r="AL48" i="15"/>
  <c r="AL49" i="15"/>
  <c r="K143" i="16"/>
  <c r="K146" i="16"/>
  <c r="K182" i="8"/>
  <c r="K184" i="8"/>
  <c r="AQ62" i="15"/>
  <c r="AP64" i="15"/>
  <c r="AP65" i="15"/>
  <c r="AP66" i="15"/>
  <c r="AP63" i="15"/>
  <c r="AT30" i="15"/>
  <c r="AT29" i="15"/>
  <c r="AU28" i="15"/>
  <c r="AT31" i="15"/>
  <c r="AT32" i="15"/>
  <c r="AU29" i="15"/>
  <c r="AV28" i="15"/>
  <c r="AU31" i="15"/>
  <c r="AU32" i="15"/>
  <c r="AU30" i="15"/>
  <c r="H174" i="11"/>
  <c r="H124" i="8"/>
  <c r="H125" i="8"/>
  <c r="H77" i="8"/>
  <c r="N158" i="11"/>
  <c r="L31" i="10"/>
  <c r="L33" i="10"/>
  <c r="L41" i="10"/>
  <c r="AQ65" i="15"/>
  <c r="AQ66" i="15"/>
  <c r="AR62" i="15"/>
  <c r="AQ64" i="15"/>
  <c r="AQ63" i="15"/>
  <c r="L182" i="8"/>
  <c r="L184" i="8"/>
  <c r="L143" i="16"/>
  <c r="L146" i="16"/>
  <c r="AM48" i="15"/>
  <c r="AM49" i="15"/>
  <c r="AN45" i="15"/>
  <c r="AM47" i="15"/>
  <c r="AM46" i="15"/>
  <c r="M112" i="16"/>
  <c r="M139" i="16"/>
  <c r="M141" i="16"/>
  <c r="P233" i="6"/>
  <c r="AS62" i="15"/>
  <c r="AR64" i="15"/>
  <c r="AR63" i="15"/>
  <c r="AR65" i="15"/>
  <c r="AR66" i="15"/>
  <c r="I174" i="11"/>
  <c r="I124" i="8"/>
  <c r="I125" i="8"/>
  <c r="I77" i="8"/>
  <c r="AV31" i="15"/>
  <c r="AV32" i="15"/>
  <c r="AV29" i="15"/>
  <c r="AW28" i="15"/>
  <c r="AV30" i="15"/>
  <c r="I16" i="9"/>
  <c r="N112" i="16"/>
  <c r="N139" i="16"/>
  <c r="N141" i="16"/>
  <c r="P235" i="6"/>
  <c r="AN48" i="15"/>
  <c r="AN49" i="15"/>
  <c r="AN47" i="15"/>
  <c r="AO45" i="15"/>
  <c r="AN46" i="15"/>
  <c r="M178" i="8"/>
  <c r="O158" i="11"/>
  <c r="D165" i="11"/>
  <c r="M143" i="16"/>
  <c r="M146" i="16"/>
  <c r="N178" i="8"/>
  <c r="AW29" i="15"/>
  <c r="AW30" i="15"/>
  <c r="AW31" i="15"/>
  <c r="AW32" i="15"/>
  <c r="AX28" i="15"/>
  <c r="J77" i="8"/>
  <c r="J124" i="8"/>
  <c r="J125" i="8"/>
  <c r="J174" i="11"/>
  <c r="AO48" i="15"/>
  <c r="AO49" i="15"/>
  <c r="AO46" i="15"/>
  <c r="AO47" i="15"/>
  <c r="AP45" i="15"/>
  <c r="J16" i="9"/>
  <c r="I43" i="9"/>
  <c r="L20" i="10"/>
  <c r="L21" i="10"/>
  <c r="L23" i="10"/>
  <c r="AS63" i="15"/>
  <c r="AS64" i="15"/>
  <c r="AT62" i="15"/>
  <c r="AS65" i="15"/>
  <c r="AS66" i="15"/>
  <c r="AP48" i="15"/>
  <c r="AP49" i="15"/>
  <c r="AQ45" i="15"/>
  <c r="AP47" i="15"/>
  <c r="AP46" i="15"/>
  <c r="K174" i="11"/>
  <c r="K77" i="8"/>
  <c r="K124" i="8"/>
  <c r="K125" i="8"/>
  <c r="AT63" i="15"/>
  <c r="AT64" i="15"/>
  <c r="AU62" i="15"/>
  <c r="AT65" i="15"/>
  <c r="AT66" i="15"/>
  <c r="M26" i="17"/>
  <c r="J43" i="9"/>
  <c r="I45" i="9"/>
  <c r="AX31" i="15"/>
  <c r="AX32" i="15"/>
  <c r="AX29" i="15"/>
  <c r="AY28" i="15"/>
  <c r="AX30" i="15"/>
  <c r="I47" i="9"/>
  <c r="J47" i="9"/>
  <c r="N143" i="16"/>
  <c r="N146" i="16"/>
  <c r="AV62" i="15"/>
  <c r="AU65" i="15"/>
  <c r="AU66" i="15"/>
  <c r="AU64" i="15"/>
  <c r="AU63" i="15"/>
  <c r="AY30" i="15"/>
  <c r="AY31" i="15"/>
  <c r="AY32" i="15"/>
  <c r="AY29" i="15"/>
  <c r="AZ28" i="15"/>
  <c r="L77" i="8"/>
  <c r="L174" i="11"/>
  <c r="L124" i="8"/>
  <c r="L125" i="8"/>
  <c r="I50" i="9"/>
  <c r="J45" i="9"/>
  <c r="AR45" i="15"/>
  <c r="AQ48" i="15"/>
  <c r="AQ49" i="15"/>
  <c r="AQ46" i="15"/>
  <c r="AQ47" i="15"/>
  <c r="M177" i="8"/>
  <c r="I52" i="9"/>
  <c r="J52" i="9"/>
  <c r="I54" i="9"/>
  <c r="J50" i="9"/>
  <c r="AZ30" i="15"/>
  <c r="AZ31" i="15"/>
  <c r="AZ32" i="15"/>
  <c r="BA28" i="15"/>
  <c r="AZ29" i="15"/>
  <c r="M124" i="8"/>
  <c r="M125" i="8"/>
  <c r="M77" i="8"/>
  <c r="M174" i="11"/>
  <c r="AR48" i="15"/>
  <c r="AR49" i="15"/>
  <c r="AR47" i="15"/>
  <c r="AS45" i="15"/>
  <c r="AR46" i="15"/>
  <c r="AW62" i="15"/>
  <c r="AV63" i="15"/>
  <c r="AV65" i="15"/>
  <c r="AV66" i="15"/>
  <c r="AV64" i="15"/>
  <c r="BA29" i="15"/>
  <c r="BA30" i="15"/>
  <c r="BA31" i="15"/>
  <c r="BA32" i="15"/>
  <c r="BB28" i="15"/>
  <c r="AW63" i="15"/>
  <c r="AX62" i="15"/>
  <c r="AW65" i="15"/>
  <c r="AW66" i="15"/>
  <c r="AW64" i="15"/>
  <c r="M20" i="17"/>
  <c r="J54" i="9"/>
  <c r="L46" i="10"/>
  <c r="AS48" i="15"/>
  <c r="AS49" i="15"/>
  <c r="AT45" i="15"/>
  <c r="AS47" i="15"/>
  <c r="AS46" i="15"/>
  <c r="B138" i="8"/>
  <c r="N174" i="11"/>
  <c r="N185" i="8"/>
  <c r="B185" i="8"/>
  <c r="M182" i="8"/>
  <c r="N177" i="8"/>
  <c r="L47" i="10"/>
  <c r="BB31" i="15"/>
  <c r="BB32" i="15"/>
  <c r="BB30" i="15"/>
  <c r="BB29" i="15"/>
  <c r="BC28" i="15"/>
  <c r="AX65" i="15"/>
  <c r="AX66" i="15"/>
  <c r="AX63" i="15"/>
  <c r="AY62" i="15"/>
  <c r="AX64" i="15"/>
  <c r="AT47" i="15"/>
  <c r="AU45" i="15"/>
  <c r="AT48" i="15"/>
  <c r="AT49" i="15"/>
  <c r="AT46" i="15"/>
  <c r="M184" i="8"/>
  <c r="N182" i="8"/>
  <c r="N138" i="8"/>
  <c r="B186" i="8"/>
  <c r="L48" i="10"/>
  <c r="AV45" i="15"/>
  <c r="AU48" i="15"/>
  <c r="AU49" i="15"/>
  <c r="AU46" i="15"/>
  <c r="AU47" i="15"/>
  <c r="L51" i="10"/>
  <c r="M55" i="17"/>
  <c r="M32" i="17"/>
  <c r="N184" i="8"/>
  <c r="N186" i="8"/>
  <c r="L11" i="10"/>
  <c r="L16" i="10"/>
  <c r="C185" i="8"/>
  <c r="C186" i="8"/>
  <c r="C138" i="8"/>
  <c r="C175" i="11"/>
  <c r="BC31" i="15"/>
  <c r="BC32" i="15"/>
  <c r="BC29" i="15"/>
  <c r="BC30" i="15"/>
  <c r="BD28" i="15"/>
  <c r="AY64" i="15"/>
  <c r="AZ62" i="15"/>
  <c r="AY65" i="15"/>
  <c r="AY66" i="15"/>
  <c r="AY63" i="15"/>
  <c r="BD30" i="15"/>
  <c r="BD29" i="15"/>
  <c r="BE28" i="15"/>
  <c r="BD31" i="15"/>
  <c r="BD32" i="15"/>
  <c r="D185" i="8"/>
  <c r="D186" i="8"/>
  <c r="D138" i="8"/>
  <c r="D175" i="11"/>
  <c r="AZ63" i="15"/>
  <c r="BA62" i="15"/>
  <c r="AZ64" i="15"/>
  <c r="AZ65" i="15"/>
  <c r="AZ66" i="15"/>
  <c r="M47" i="17"/>
  <c r="M44" i="17"/>
  <c r="L25" i="10"/>
  <c r="AV47" i="15"/>
  <c r="AV48" i="15"/>
  <c r="AV49" i="15"/>
  <c r="AV46" i="15"/>
  <c r="AW45" i="15"/>
  <c r="AW46" i="15"/>
  <c r="AW47" i="15"/>
  <c r="AX45" i="15"/>
  <c r="AW48" i="15"/>
  <c r="AW49" i="15"/>
  <c r="L53" i="10"/>
  <c r="M52" i="17"/>
  <c r="M29" i="17"/>
  <c r="BB62" i="15"/>
  <c r="BA64" i="15"/>
  <c r="BA63" i="15"/>
  <c r="BA65" i="15"/>
  <c r="BA66" i="15"/>
  <c r="E185" i="8"/>
  <c r="E186" i="8"/>
  <c r="E138" i="8"/>
  <c r="E175" i="11"/>
  <c r="BE31" i="15"/>
  <c r="BE32" i="15"/>
  <c r="BE30" i="15"/>
  <c r="BF28" i="15"/>
  <c r="BE29" i="15"/>
  <c r="F185" i="8"/>
  <c r="F186" i="8"/>
  <c r="F138" i="8"/>
  <c r="F175" i="11"/>
  <c r="BC62" i="15"/>
  <c r="BB65" i="15"/>
  <c r="BB66" i="15"/>
  <c r="BB64" i="15"/>
  <c r="BB63" i="15"/>
  <c r="AX46" i="15"/>
  <c r="AY45" i="15"/>
  <c r="AX48" i="15"/>
  <c r="AX49" i="15"/>
  <c r="AX47" i="15"/>
  <c r="BG28" i="15"/>
  <c r="BF29" i="15"/>
  <c r="BF31" i="15"/>
  <c r="BF32" i="15"/>
  <c r="BF30" i="15"/>
  <c r="BG31" i="15"/>
  <c r="BG32" i="15"/>
  <c r="BG30" i="15"/>
  <c r="BG29" i="15"/>
  <c r="BH28" i="15"/>
  <c r="BC63" i="15"/>
  <c r="BD62" i="15"/>
  <c r="BC65" i="15"/>
  <c r="BC66" i="15"/>
  <c r="BC64" i="15"/>
  <c r="AY47" i="15"/>
  <c r="AY46" i="15"/>
  <c r="AY48" i="15"/>
  <c r="AY49" i="15"/>
  <c r="AZ45" i="15"/>
  <c r="G175" i="11"/>
  <c r="G138" i="8"/>
  <c r="G185" i="8"/>
  <c r="G186" i="8"/>
  <c r="BE62" i="15"/>
  <c r="BD65" i="15"/>
  <c r="BD66" i="15"/>
  <c r="BD64" i="15"/>
  <c r="BD63" i="15"/>
  <c r="AZ46" i="15"/>
  <c r="AZ48" i="15"/>
  <c r="AZ49" i="15"/>
  <c r="BA45" i="15"/>
  <c r="AZ47" i="15"/>
  <c r="BH31" i="15"/>
  <c r="BH32" i="15"/>
  <c r="BH29" i="15"/>
  <c r="BI28" i="15"/>
  <c r="BH30" i="15"/>
  <c r="H175" i="11"/>
  <c r="H185" i="8"/>
  <c r="H186" i="8"/>
  <c r="H138" i="8"/>
  <c r="I185" i="8"/>
  <c r="I186" i="8"/>
  <c r="I138" i="8"/>
  <c r="I175" i="11"/>
  <c r="BA46" i="15"/>
  <c r="BA47" i="15"/>
  <c r="BB45" i="15"/>
  <c r="BA48" i="15"/>
  <c r="BA49" i="15"/>
  <c r="BJ28" i="15"/>
  <c r="BI29" i="15"/>
  <c r="BI31" i="15"/>
  <c r="BI32" i="15"/>
  <c r="BI30" i="15"/>
  <c r="BE63" i="15"/>
  <c r="BF62" i="15"/>
  <c r="BE65" i="15"/>
  <c r="BE66" i="15"/>
  <c r="BE64" i="15"/>
  <c r="BB47" i="15"/>
  <c r="BB48" i="15"/>
  <c r="BB49" i="15"/>
  <c r="BB46" i="15"/>
  <c r="BC45" i="15"/>
  <c r="BF64" i="15"/>
  <c r="BF63" i="15"/>
  <c r="BG62" i="15"/>
  <c r="BF65" i="15"/>
  <c r="BF66" i="15"/>
  <c r="J138" i="8"/>
  <c r="J175" i="11"/>
  <c r="J185" i="8"/>
  <c r="J186" i="8"/>
  <c r="BJ29" i="15"/>
  <c r="BJ31" i="15"/>
  <c r="BJ32" i="15"/>
  <c r="BK28" i="15"/>
  <c r="BJ30" i="15"/>
  <c r="BC48" i="15"/>
  <c r="BC49" i="15"/>
  <c r="BD45" i="15"/>
  <c r="BC47" i="15"/>
  <c r="BC46" i="15"/>
  <c r="BG65" i="15"/>
  <c r="BG66" i="15"/>
  <c r="BH62" i="15"/>
  <c r="BG64" i="15"/>
  <c r="BG63" i="15"/>
  <c r="K138" i="8"/>
  <c r="K185" i="8"/>
  <c r="K186" i="8"/>
  <c r="K175" i="11"/>
  <c r="BK31" i="15"/>
  <c r="BK32" i="15"/>
  <c r="BK30" i="15"/>
  <c r="BK29" i="15"/>
  <c r="BL28" i="15"/>
  <c r="L185" i="8"/>
  <c r="L186" i="8"/>
  <c r="L175" i="11"/>
  <c r="L138" i="8"/>
  <c r="BL31" i="15"/>
  <c r="BL32" i="15"/>
  <c r="BL29" i="15"/>
  <c r="BM28" i="15"/>
  <c r="BL30" i="15"/>
  <c r="BH64" i="15"/>
  <c r="BH65" i="15"/>
  <c r="BH66" i="15"/>
  <c r="BI62" i="15"/>
  <c r="BH63" i="15"/>
  <c r="BE45" i="15"/>
  <c r="BD46" i="15"/>
  <c r="BD47" i="15"/>
  <c r="BD48" i="15"/>
  <c r="BD49" i="15"/>
  <c r="BE48" i="15"/>
  <c r="BE49" i="15"/>
  <c r="BF45" i="15"/>
  <c r="BE47" i="15"/>
  <c r="BE46" i="15"/>
  <c r="BJ62" i="15"/>
  <c r="BI65" i="15"/>
  <c r="BI66" i="15"/>
  <c r="BI64" i="15"/>
  <c r="BI63" i="15"/>
  <c r="BM31" i="15"/>
  <c r="BM32" i="15"/>
  <c r="BN28" i="15"/>
  <c r="BM29" i="15"/>
  <c r="BM30" i="15"/>
  <c r="M185" i="8"/>
  <c r="M186" i="8"/>
  <c r="N175" i="11"/>
  <c r="M138" i="8"/>
  <c r="M175" i="11"/>
  <c r="BN29" i="15"/>
  <c r="BN31" i="15"/>
  <c r="BN32" i="15"/>
  <c r="BN30" i="15"/>
  <c r="BO28" i="15"/>
  <c r="BF47" i="15"/>
  <c r="BF48" i="15"/>
  <c r="BF49" i="15"/>
  <c r="BF46" i="15"/>
  <c r="BG45" i="15"/>
  <c r="BJ65" i="15"/>
  <c r="BJ66" i="15"/>
  <c r="BJ63" i="15"/>
  <c r="BJ64" i="15"/>
  <c r="BK62" i="15"/>
  <c r="BK64" i="15"/>
  <c r="BK63" i="15"/>
  <c r="BL62" i="15"/>
  <c r="BK65" i="15"/>
  <c r="BK66" i="15"/>
  <c r="BH45" i="15"/>
  <c r="BG47" i="15"/>
  <c r="BG46" i="15"/>
  <c r="BG48" i="15"/>
  <c r="BG49" i="15"/>
  <c r="BO31" i="15"/>
  <c r="BO32" i="15"/>
  <c r="BO30" i="15"/>
  <c r="BO29" i="15"/>
  <c r="BP28" i="15"/>
  <c r="BH47" i="15"/>
  <c r="BI45" i="15"/>
  <c r="BH48" i="15"/>
  <c r="BH49" i="15"/>
  <c r="BH46" i="15"/>
  <c r="BP31" i="15"/>
  <c r="BP32" i="15"/>
  <c r="BP29" i="15"/>
  <c r="BQ28" i="15"/>
  <c r="BP30" i="15"/>
  <c r="BM62" i="15"/>
  <c r="BL64" i="15"/>
  <c r="BL65" i="15"/>
  <c r="BL66" i="15"/>
  <c r="BL63" i="15"/>
  <c r="BQ31" i="15"/>
  <c r="BQ32" i="15"/>
  <c r="BR28" i="15"/>
  <c r="BQ29" i="15"/>
  <c r="BQ30" i="15"/>
  <c r="BI46" i="15"/>
  <c r="BI48" i="15"/>
  <c r="BI49" i="15"/>
  <c r="BI47" i="15"/>
  <c r="BJ45" i="15"/>
  <c r="BN62" i="15"/>
  <c r="BM64" i="15"/>
  <c r="BM65" i="15"/>
  <c r="BM66" i="15"/>
  <c r="BM63" i="15"/>
  <c r="BR30" i="15"/>
  <c r="BR31" i="15"/>
  <c r="BR32" i="15"/>
  <c r="BS28" i="15"/>
  <c r="BR29" i="15"/>
  <c r="BJ46" i="15"/>
  <c r="BK45" i="15"/>
  <c r="BJ48" i="15"/>
  <c r="BJ49" i="15"/>
  <c r="BJ47" i="15"/>
  <c r="BN64" i="15"/>
  <c r="BN65" i="15"/>
  <c r="BN66" i="15"/>
  <c r="BN63" i="15"/>
  <c r="BO62" i="15"/>
  <c r="BO64" i="15"/>
  <c r="BP62" i="15"/>
  <c r="BO65" i="15"/>
  <c r="BO66" i="15"/>
  <c r="BO63" i="15"/>
  <c r="BS31" i="15"/>
  <c r="BS32" i="15"/>
  <c r="BS30" i="15"/>
  <c r="BT28" i="15"/>
  <c r="BS29" i="15"/>
  <c r="BL45" i="15"/>
  <c r="BK48" i="15"/>
  <c r="BK49" i="15"/>
  <c r="BK47" i="15"/>
  <c r="BK46" i="15"/>
  <c r="BT31" i="15"/>
  <c r="BT32" i="15"/>
  <c r="BT29" i="15"/>
  <c r="BU28" i="15"/>
  <c r="BT30" i="15"/>
  <c r="BQ62" i="15"/>
  <c r="BP64" i="15"/>
  <c r="BP65" i="15"/>
  <c r="BP66" i="15"/>
  <c r="BP63" i="15"/>
  <c r="BL48" i="15"/>
  <c r="BL49" i="15"/>
  <c r="BL47" i="15"/>
  <c r="BM45" i="15"/>
  <c r="BL46" i="15"/>
  <c r="BM47" i="15"/>
  <c r="BN45" i="15"/>
  <c r="BM46" i="15"/>
  <c r="BM48" i="15"/>
  <c r="BM49" i="15"/>
  <c r="BU31" i="15"/>
  <c r="BU32" i="15"/>
  <c r="BV28" i="15"/>
  <c r="BU29" i="15"/>
  <c r="BU30" i="15"/>
  <c r="BR62" i="15"/>
  <c r="BQ64" i="15"/>
  <c r="BQ65" i="15"/>
  <c r="BQ66" i="15"/>
  <c r="BQ63" i="15"/>
  <c r="BV30" i="15"/>
  <c r="BV31" i="15"/>
  <c r="BV32" i="15"/>
  <c r="BV29" i="15"/>
  <c r="BW28" i="15"/>
  <c r="BN46" i="15"/>
  <c r="BN48" i="15"/>
  <c r="BN49" i="15"/>
  <c r="BO45" i="15"/>
  <c r="BN47" i="15"/>
  <c r="BR64" i="15"/>
  <c r="BR65" i="15"/>
  <c r="BR66" i="15"/>
  <c r="BR63" i="15"/>
  <c r="BS62" i="15"/>
  <c r="BS64" i="15"/>
  <c r="BT62" i="15"/>
  <c r="BS65" i="15"/>
  <c r="BS66" i="15"/>
  <c r="BS63" i="15"/>
  <c r="BW31" i="15"/>
  <c r="BW32" i="15"/>
  <c r="BW30" i="15"/>
  <c r="BW29" i="15"/>
  <c r="BX28" i="15"/>
  <c r="BP45" i="15"/>
  <c r="BO48" i="15"/>
  <c r="BO49" i="15"/>
  <c r="BO47" i="15"/>
  <c r="BO46" i="15"/>
  <c r="BU62" i="15"/>
  <c r="BT64" i="15"/>
  <c r="BT65" i="15"/>
  <c r="BT66" i="15"/>
  <c r="BT63" i="15"/>
  <c r="BP48" i="15"/>
  <c r="BP49" i="15"/>
  <c r="BP47" i="15"/>
  <c r="BQ45" i="15"/>
  <c r="BP46" i="15"/>
  <c r="BX31" i="15"/>
  <c r="BX32" i="15"/>
  <c r="BX29" i="15"/>
  <c r="BY28" i="15"/>
  <c r="BX30" i="15"/>
  <c r="BV62" i="15"/>
  <c r="BU64" i="15"/>
  <c r="BU65" i="15"/>
  <c r="BU66" i="15"/>
  <c r="BU63" i="15"/>
  <c r="BZ28" i="15"/>
  <c r="BY30" i="15"/>
  <c r="BY31" i="15"/>
  <c r="BY32" i="15"/>
  <c r="BY29" i="15"/>
  <c r="BQ47" i="15"/>
  <c r="BR45" i="15"/>
  <c r="BQ46" i="15"/>
  <c r="BQ48" i="15"/>
  <c r="BQ49" i="15"/>
  <c r="BR46" i="15"/>
  <c r="BS45" i="15"/>
  <c r="BR48" i="15"/>
  <c r="BR49" i="15"/>
  <c r="BR47" i="15"/>
  <c r="BZ29" i="15"/>
  <c r="CA28" i="15"/>
  <c r="BZ31" i="15"/>
  <c r="BZ32" i="15"/>
  <c r="BZ30" i="15"/>
  <c r="BV64" i="15"/>
  <c r="BV65" i="15"/>
  <c r="BV66" i="15"/>
  <c r="BV63" i="15"/>
  <c r="BW62" i="15"/>
  <c r="CB28" i="15"/>
  <c r="CA31" i="15"/>
  <c r="CA32" i="15"/>
  <c r="CA30" i="15"/>
  <c r="CA29" i="15"/>
  <c r="BT45" i="15"/>
  <c r="BS48" i="15"/>
  <c r="BS49" i="15"/>
  <c r="BS47" i="15"/>
  <c r="BS46" i="15"/>
  <c r="BW64" i="15"/>
  <c r="BW63" i="15"/>
  <c r="BW65" i="15"/>
  <c r="BW66" i="15"/>
  <c r="BX62" i="15"/>
  <c r="BT48" i="15"/>
  <c r="BT49" i="15"/>
  <c r="BT47" i="15"/>
  <c r="BU45" i="15"/>
  <c r="BT46" i="15"/>
  <c r="CB31" i="15"/>
  <c r="CB32" i="15"/>
  <c r="CB30" i="15"/>
  <c r="CC28" i="15"/>
  <c r="CB29" i="15"/>
  <c r="BY62" i="15"/>
  <c r="BX64" i="15"/>
  <c r="BX65" i="15"/>
  <c r="BX66" i="15"/>
  <c r="BX63" i="15"/>
  <c r="BZ62" i="15"/>
  <c r="BY64" i="15"/>
  <c r="BY65" i="15"/>
  <c r="BY66" i="15"/>
  <c r="BY63" i="15"/>
  <c r="CC31" i="15"/>
  <c r="CC32" i="15"/>
  <c r="CC29" i="15"/>
  <c r="CC30" i="15"/>
  <c r="CD28" i="15"/>
  <c r="BU47" i="15"/>
  <c r="BV45" i="15"/>
  <c r="BU46" i="15"/>
  <c r="BU48" i="15"/>
  <c r="BU49" i="15"/>
  <c r="BV46" i="15"/>
  <c r="BV48" i="15"/>
  <c r="BV49" i="15"/>
  <c r="BW45" i="15"/>
  <c r="BV47" i="15"/>
  <c r="CA62" i="15"/>
  <c r="BZ65" i="15"/>
  <c r="BZ66" i="15"/>
  <c r="BZ63" i="15"/>
  <c r="BZ64" i="15"/>
  <c r="CD30" i="15"/>
  <c r="CE28" i="15"/>
  <c r="CD29" i="15"/>
  <c r="CD31" i="15"/>
  <c r="CD32" i="15"/>
  <c r="CE29" i="15"/>
  <c r="CF28" i="15"/>
  <c r="CE31" i="15"/>
  <c r="CE32" i="15"/>
  <c r="CE30" i="15"/>
  <c r="CA64" i="15"/>
  <c r="CA63" i="15"/>
  <c r="CA65" i="15"/>
  <c r="CA66" i="15"/>
  <c r="CB62" i="15"/>
  <c r="BX45" i="15"/>
  <c r="BW48" i="15"/>
  <c r="BW49" i="15"/>
  <c r="BW47" i="15"/>
  <c r="BW46" i="15"/>
  <c r="CG28" i="15"/>
  <c r="CF29" i="15"/>
  <c r="CF30" i="15"/>
  <c r="CF31" i="15"/>
  <c r="CF32" i="15"/>
  <c r="BX47" i="15"/>
  <c r="BX46" i="15"/>
  <c r="BX48" i="15"/>
  <c r="BX49" i="15"/>
  <c r="BY45" i="15"/>
  <c r="CB63" i="15"/>
  <c r="CC62" i="15"/>
  <c r="CB64" i="15"/>
  <c r="CB65" i="15"/>
  <c r="CB66" i="15"/>
  <c r="CC65" i="15"/>
  <c r="CC66" i="15"/>
  <c r="CD62" i="15"/>
  <c r="CC63" i="15"/>
  <c r="CC64" i="15"/>
  <c r="CH28" i="15"/>
  <c r="CG30" i="15"/>
  <c r="CG31" i="15"/>
  <c r="CG32" i="15"/>
  <c r="CG29" i="15"/>
  <c r="BY48" i="15"/>
  <c r="BY49" i="15"/>
  <c r="BZ45" i="15"/>
  <c r="BY47" i="15"/>
  <c r="BY46" i="15"/>
  <c r="CA45" i="15"/>
  <c r="BZ48" i="15"/>
  <c r="BZ49" i="15"/>
  <c r="BZ47" i="15"/>
  <c r="BZ46" i="15"/>
  <c r="CH30" i="15"/>
  <c r="CH29" i="15"/>
  <c r="CI28" i="15"/>
  <c r="CH31" i="15"/>
  <c r="CH32" i="15"/>
  <c r="CD63" i="15"/>
  <c r="CD65" i="15"/>
  <c r="CD66" i="15"/>
  <c r="CE62" i="15"/>
  <c r="CD64" i="15"/>
  <c r="CA46" i="15"/>
  <c r="CA47" i="15"/>
  <c r="CA48" i="15"/>
  <c r="CA49" i="15"/>
  <c r="CB45" i="15"/>
  <c r="CE65" i="15"/>
  <c r="CE66" i="15"/>
  <c r="CF62" i="15"/>
  <c r="CE63" i="15"/>
  <c r="CE64" i="15"/>
  <c r="CJ28" i="15"/>
  <c r="CI31" i="15"/>
  <c r="CI32" i="15"/>
  <c r="CI30" i="15"/>
  <c r="CI29" i="15"/>
  <c r="CC45" i="15"/>
  <c r="CB48" i="15"/>
  <c r="CB49" i="15"/>
  <c r="CB47" i="15"/>
  <c r="CB46" i="15"/>
  <c r="CF63" i="15"/>
  <c r="CF65" i="15"/>
  <c r="CF66" i="15"/>
  <c r="CF64" i="15"/>
  <c r="CG62" i="15"/>
  <c r="CK28" i="15"/>
  <c r="CJ30" i="15"/>
  <c r="CJ29" i="15"/>
  <c r="CJ31" i="15"/>
  <c r="CJ32" i="15"/>
  <c r="CG65" i="15"/>
  <c r="CG66" i="15"/>
  <c r="CH62" i="15"/>
  <c r="CG63" i="15"/>
  <c r="CG64" i="15"/>
  <c r="CK31" i="15"/>
  <c r="CK32" i="15"/>
  <c r="CK29" i="15"/>
  <c r="CK30" i="15"/>
  <c r="CL28" i="15"/>
  <c r="CC48" i="15"/>
  <c r="CC49" i="15"/>
  <c r="CD45" i="15"/>
  <c r="CC47" i="15"/>
  <c r="CC46" i="15"/>
  <c r="CD46" i="15"/>
  <c r="CD47" i="15"/>
  <c r="CE45" i="15"/>
  <c r="CD48" i="15"/>
  <c r="CD49" i="15"/>
  <c r="CM28" i="15"/>
  <c r="CL30" i="15"/>
  <c r="CL29" i="15"/>
  <c r="CL31" i="15"/>
  <c r="CL32" i="15"/>
  <c r="CI62" i="15"/>
  <c r="CH65" i="15"/>
  <c r="CH66" i="15"/>
  <c r="CH64" i="15"/>
  <c r="CH63" i="15"/>
  <c r="CI65" i="15"/>
  <c r="CI66" i="15"/>
  <c r="CJ62" i="15"/>
  <c r="CI63" i="15"/>
  <c r="CI64" i="15"/>
  <c r="CM29" i="15"/>
  <c r="CN28" i="15"/>
  <c r="CM31" i="15"/>
  <c r="CM32" i="15"/>
  <c r="CM30" i="15"/>
  <c r="CE48" i="15"/>
  <c r="CE49" i="15"/>
  <c r="CF45" i="15"/>
  <c r="CE47" i="15"/>
  <c r="CE46" i="15"/>
  <c r="CF47" i="15"/>
  <c r="CF46" i="15"/>
  <c r="CF48" i="15"/>
  <c r="CF49" i="15"/>
  <c r="CG45" i="15"/>
  <c r="CN30" i="15"/>
  <c r="CN31" i="15"/>
  <c r="CN32" i="15"/>
  <c r="CN29" i="15"/>
  <c r="CO28" i="15"/>
  <c r="CK62" i="15"/>
  <c r="CJ63" i="15"/>
  <c r="CJ65" i="15"/>
  <c r="CJ66" i="15"/>
  <c r="CJ64" i="15"/>
  <c r="CG46" i="15"/>
  <c r="CG48" i="15"/>
  <c r="CG49" i="15"/>
  <c r="CG47" i="15"/>
  <c r="CH45" i="15"/>
  <c r="CP28" i="15"/>
  <c r="CO30" i="15"/>
  <c r="CO29" i="15"/>
  <c r="CO31" i="15"/>
  <c r="CO32" i="15"/>
  <c r="CL62" i="15"/>
  <c r="CK64" i="15"/>
  <c r="CK65" i="15"/>
  <c r="CK66" i="15"/>
  <c r="CK63" i="15"/>
  <c r="CI45" i="15"/>
  <c r="CH48" i="15"/>
  <c r="CH49" i="15"/>
  <c r="CH47" i="15"/>
  <c r="CH46" i="15"/>
  <c r="CL65" i="15"/>
  <c r="CL66" i="15"/>
  <c r="CM62" i="15"/>
  <c r="CL64" i="15"/>
  <c r="CL63" i="15"/>
  <c r="CP31" i="15"/>
  <c r="CP32" i="15"/>
  <c r="CP29" i="15"/>
  <c r="CP30" i="15"/>
  <c r="CQ28" i="15"/>
  <c r="CM63" i="15"/>
  <c r="CN62" i="15"/>
  <c r="CM65" i="15"/>
  <c r="CM66" i="15"/>
  <c r="CM64" i="15"/>
  <c r="CI46" i="15"/>
  <c r="CI47" i="15"/>
  <c r="CI48" i="15"/>
  <c r="CI49" i="15"/>
  <c r="CJ45" i="15"/>
  <c r="CQ31" i="15"/>
  <c r="CQ32" i="15"/>
  <c r="CR28" i="15"/>
  <c r="CQ30" i="15"/>
  <c r="CQ29" i="15"/>
  <c r="CK45" i="15"/>
  <c r="CJ48" i="15"/>
  <c r="CJ49" i="15"/>
  <c r="CJ47" i="15"/>
  <c r="CJ46" i="15"/>
  <c r="CN63" i="15"/>
  <c r="CN65" i="15"/>
  <c r="CN66" i="15"/>
  <c r="CO62" i="15"/>
  <c r="CN64" i="15"/>
  <c r="CR31" i="15"/>
  <c r="CR32" i="15"/>
  <c r="CR30" i="15"/>
  <c r="CR29" i="15"/>
  <c r="CS28" i="15"/>
  <c r="CK48" i="15"/>
  <c r="CK49" i="15"/>
  <c r="CK46" i="15"/>
  <c r="CL45" i="15"/>
  <c r="CK47" i="15"/>
  <c r="CS31" i="15"/>
  <c r="CS32" i="15"/>
  <c r="CT28" i="15"/>
  <c r="CS29" i="15"/>
  <c r="CS30" i="15"/>
  <c r="CP62" i="15"/>
  <c r="CO64" i="15"/>
  <c r="CO65" i="15"/>
  <c r="CO66" i="15"/>
  <c r="CO63" i="15"/>
  <c r="CT30" i="15"/>
  <c r="CT29" i="15"/>
  <c r="CU28" i="15"/>
  <c r="CT31" i="15"/>
  <c r="CT32" i="15"/>
  <c r="CP65" i="15"/>
  <c r="CP66" i="15"/>
  <c r="CP63" i="15"/>
  <c r="CQ62" i="15"/>
  <c r="CP64" i="15"/>
  <c r="CM45" i="15"/>
  <c r="CL46" i="15"/>
  <c r="CL48" i="15"/>
  <c r="CL49" i="15"/>
  <c r="CL47" i="15"/>
  <c r="CQ63" i="15"/>
  <c r="CR62" i="15"/>
  <c r="CQ65" i="15"/>
  <c r="CQ66" i="15"/>
  <c r="CQ64" i="15"/>
  <c r="CU31" i="15"/>
  <c r="CU32" i="15"/>
  <c r="CU30" i="15"/>
  <c r="CV28" i="15"/>
  <c r="CU29" i="15"/>
  <c r="CM48" i="15"/>
  <c r="CM49" i="15"/>
  <c r="CN45" i="15"/>
  <c r="CM47" i="15"/>
  <c r="CM46" i="15"/>
  <c r="CN47" i="15"/>
  <c r="CN46" i="15"/>
  <c r="CN48" i="15"/>
  <c r="CN49" i="15"/>
  <c r="CO45" i="15"/>
  <c r="CV31" i="15"/>
  <c r="CV32" i="15"/>
  <c r="CV30" i="15"/>
  <c r="CV29" i="15"/>
  <c r="CW28" i="15"/>
  <c r="CR63" i="15"/>
  <c r="CR65" i="15"/>
  <c r="CR66" i="15"/>
  <c r="CR64" i="15"/>
  <c r="CS62" i="15"/>
  <c r="CS63" i="15"/>
  <c r="CT62" i="15"/>
  <c r="CS64" i="15"/>
  <c r="CS65" i="15"/>
  <c r="CS66" i="15"/>
  <c r="CW29" i="15"/>
  <c r="CW31" i="15"/>
  <c r="CW32" i="15"/>
  <c r="CW30" i="15"/>
  <c r="CX28" i="15"/>
  <c r="CP45" i="15"/>
  <c r="CO46" i="15"/>
  <c r="CO47" i="15"/>
  <c r="CO48" i="15"/>
  <c r="CO49" i="15"/>
  <c r="CX31" i="15"/>
  <c r="CX32" i="15"/>
  <c r="CX30" i="15"/>
  <c r="CY28" i="15"/>
  <c r="CX29" i="15"/>
  <c r="CT63" i="15"/>
  <c r="CT65" i="15"/>
  <c r="CT66" i="15"/>
  <c r="CU62" i="15"/>
  <c r="CT64" i="15"/>
  <c r="CQ45" i="15"/>
  <c r="CP46" i="15"/>
  <c r="CP48" i="15"/>
  <c r="CP49" i="15"/>
  <c r="CP47" i="15"/>
  <c r="CY30" i="15"/>
  <c r="CY31" i="15"/>
  <c r="CY32" i="15"/>
  <c r="CZ28" i="15"/>
  <c r="CY29" i="15"/>
  <c r="CU64" i="15"/>
  <c r="CU63" i="15"/>
  <c r="CV62" i="15"/>
  <c r="CU65" i="15"/>
  <c r="CU66" i="15"/>
  <c r="CQ46" i="15"/>
  <c r="CQ47" i="15"/>
  <c r="CQ48" i="15"/>
  <c r="CQ49" i="15"/>
  <c r="CR45" i="15"/>
  <c r="CS45" i="15"/>
  <c r="CR48" i="15"/>
  <c r="CR49" i="15"/>
  <c r="CR47" i="15"/>
  <c r="CR46" i="15"/>
  <c r="CW62" i="15"/>
  <c r="CV64" i="15"/>
  <c r="CV65" i="15"/>
  <c r="CV66" i="15"/>
  <c r="CV63" i="15"/>
  <c r="DA28" i="15"/>
  <c r="CZ31" i="15"/>
  <c r="CZ32" i="15"/>
  <c r="CZ30" i="15"/>
  <c r="CZ29" i="15"/>
  <c r="DA31" i="15"/>
  <c r="DA32" i="15"/>
  <c r="DA30" i="15"/>
  <c r="DA29" i="15"/>
  <c r="DB28" i="15"/>
  <c r="CX62" i="15"/>
  <c r="CW64" i="15"/>
  <c r="CW65" i="15"/>
  <c r="CW66" i="15"/>
  <c r="CW63" i="15"/>
  <c r="CS48" i="15"/>
  <c r="CS49" i="15"/>
  <c r="CT45" i="15"/>
  <c r="CS47" i="15"/>
  <c r="CS46" i="15"/>
  <c r="DB31" i="15"/>
  <c r="DB32" i="15"/>
  <c r="DC28" i="15"/>
  <c r="DB29" i="15"/>
  <c r="DB30" i="15"/>
  <c r="CU45" i="15"/>
  <c r="CT46" i="15"/>
  <c r="CT48" i="15"/>
  <c r="CT49" i="15"/>
  <c r="CT47" i="15"/>
  <c r="CX64" i="15"/>
  <c r="CX63" i="15"/>
  <c r="CY62" i="15"/>
  <c r="CX65" i="15"/>
  <c r="CX66" i="15"/>
  <c r="CY63" i="15"/>
  <c r="CZ62" i="15"/>
  <c r="CY65" i="15"/>
  <c r="CY66" i="15"/>
  <c r="CY64" i="15"/>
  <c r="DC31" i="15"/>
  <c r="DC32" i="15"/>
  <c r="DD28" i="15"/>
  <c r="DC29" i="15"/>
  <c r="DC30" i="15"/>
  <c r="CU46" i="15"/>
  <c r="CU47" i="15"/>
  <c r="CV45" i="15"/>
  <c r="CU48" i="15"/>
  <c r="CU49" i="15"/>
  <c r="DD29" i="15"/>
  <c r="DE28" i="15"/>
  <c r="DD30" i="15"/>
  <c r="DD31" i="15"/>
  <c r="DD32" i="15"/>
  <c r="CV46" i="15"/>
  <c r="CW45" i="15"/>
  <c r="CV47" i="15"/>
  <c r="CV48" i="15"/>
  <c r="CV49" i="15"/>
  <c r="CZ63" i="15"/>
  <c r="CZ65" i="15"/>
  <c r="CZ66" i="15"/>
  <c r="CZ64" i="15"/>
  <c r="DA62" i="15"/>
  <c r="DE31" i="15"/>
  <c r="DE32" i="15"/>
  <c r="DF28" i="15"/>
  <c r="DE29" i="15"/>
  <c r="DE30" i="15"/>
  <c r="DA63" i="15"/>
  <c r="DB62" i="15"/>
  <c r="DA65" i="15"/>
  <c r="DA66" i="15"/>
  <c r="DA64" i="15"/>
  <c r="CW48" i="15"/>
  <c r="CW49" i="15"/>
  <c r="CW47" i="15"/>
  <c r="CW46" i="15"/>
  <c r="CX45" i="15"/>
  <c r="DB63" i="15"/>
  <c r="DB65" i="15"/>
  <c r="DB66" i="15"/>
  <c r="DB64" i="15"/>
  <c r="DC62" i="15"/>
  <c r="CX48" i="15"/>
  <c r="CX49" i="15"/>
  <c r="CY45" i="15"/>
  <c r="CX47" i="15"/>
  <c r="CX46" i="15"/>
  <c r="DF31" i="15"/>
  <c r="DF32" i="15"/>
  <c r="DF29" i="15"/>
  <c r="DF30" i="15"/>
  <c r="DG28" i="15"/>
  <c r="DG30" i="15"/>
  <c r="DG31" i="15"/>
  <c r="DG32" i="15"/>
  <c r="DG29" i="15"/>
  <c r="DH28" i="15"/>
  <c r="DD62" i="15"/>
  <c r="DC65" i="15"/>
  <c r="DC66" i="15"/>
  <c r="DC64" i="15"/>
  <c r="DC63" i="15"/>
  <c r="CY46" i="15"/>
  <c r="CZ45" i="15"/>
  <c r="CY48" i="15"/>
  <c r="CY49" i="15"/>
  <c r="CY47" i="15"/>
  <c r="DH31" i="15"/>
  <c r="DH32" i="15"/>
  <c r="DH30" i="15"/>
  <c r="DH29" i="15"/>
  <c r="DI28" i="15"/>
  <c r="CZ46" i="15"/>
  <c r="CZ48" i="15"/>
  <c r="CZ49" i="15"/>
  <c r="CZ47" i="15"/>
  <c r="DA45" i="15"/>
  <c r="DD65" i="15"/>
  <c r="DD66" i="15"/>
  <c r="DE62" i="15"/>
  <c r="DD64" i="15"/>
  <c r="DD63" i="15"/>
  <c r="DA46" i="15"/>
  <c r="DA47" i="15"/>
  <c r="DB45" i="15"/>
  <c r="DA48" i="15"/>
  <c r="DA49" i="15"/>
  <c r="DI30" i="15"/>
  <c r="DI31" i="15"/>
  <c r="DI32" i="15"/>
  <c r="DI29" i="15"/>
  <c r="DJ28" i="15"/>
  <c r="DE65" i="15"/>
  <c r="DE66" i="15"/>
  <c r="DF62" i="15"/>
  <c r="DE63" i="15"/>
  <c r="DE64" i="15"/>
  <c r="DJ30" i="15"/>
  <c r="DK28" i="15"/>
  <c r="DJ29" i="15"/>
  <c r="DJ31" i="15"/>
  <c r="DJ32" i="15"/>
  <c r="DB47" i="15"/>
  <c r="DC45" i="15"/>
  <c r="DB46" i="15"/>
  <c r="DB48" i="15"/>
  <c r="DB49" i="15"/>
  <c r="DF65" i="15"/>
  <c r="DF66" i="15"/>
  <c r="DG62" i="15"/>
  <c r="DF64" i="15"/>
  <c r="DF63" i="15"/>
  <c r="DG65" i="15"/>
  <c r="DG66" i="15"/>
  <c r="DG64" i="15"/>
  <c r="DG63" i="15"/>
  <c r="DH62" i="15"/>
  <c r="DC47" i="15"/>
  <c r="DC48" i="15"/>
  <c r="DC49" i="15"/>
  <c r="DC46" i="15"/>
  <c r="DD45" i="15"/>
  <c r="DL28" i="15"/>
  <c r="DK30" i="15"/>
  <c r="DK29" i="15"/>
  <c r="DK31" i="15"/>
  <c r="DK32" i="15"/>
  <c r="DM28" i="15"/>
  <c r="DL30" i="15"/>
  <c r="DL31" i="15"/>
  <c r="DL32" i="15"/>
  <c r="DL29" i="15"/>
  <c r="DE45" i="15"/>
  <c r="DD46" i="15"/>
  <c r="DD48" i="15"/>
  <c r="DD49" i="15"/>
  <c r="DD47" i="15"/>
  <c r="DH65" i="15"/>
  <c r="DH66" i="15"/>
  <c r="DH64" i="15"/>
  <c r="DI62" i="15"/>
  <c r="DH63" i="15"/>
  <c r="DE46" i="15"/>
  <c r="DF45" i="15"/>
  <c r="DE47" i="15"/>
  <c r="DE48" i="15"/>
  <c r="DE49" i="15"/>
  <c r="DM29" i="15"/>
  <c r="DM31" i="15"/>
  <c r="DM32" i="15"/>
  <c r="DM30" i="15"/>
  <c r="DN28" i="15"/>
  <c r="DI64" i="15"/>
  <c r="DJ62" i="15"/>
  <c r="DI65" i="15"/>
  <c r="DI66" i="15"/>
  <c r="DI63" i="15"/>
  <c r="DJ63" i="15"/>
  <c r="DJ64" i="15"/>
  <c r="DJ65" i="15"/>
  <c r="DJ66" i="15"/>
  <c r="DK62" i="15"/>
  <c r="DF47" i="15"/>
  <c r="DG45" i="15"/>
  <c r="DF48" i="15"/>
  <c r="DF49" i="15"/>
  <c r="DF46" i="15"/>
  <c r="DN31" i="15"/>
  <c r="DN32" i="15"/>
  <c r="DN30" i="15"/>
  <c r="DN29" i="15"/>
  <c r="DO28" i="15"/>
  <c r="DO31" i="15"/>
  <c r="DO32" i="15"/>
  <c r="DO29" i="15"/>
  <c r="DP28" i="15"/>
  <c r="DO30" i="15"/>
  <c r="DL62" i="15"/>
  <c r="DK63" i="15"/>
  <c r="DK65" i="15"/>
  <c r="DK66" i="15"/>
  <c r="DK64" i="15"/>
  <c r="DG48" i="15"/>
  <c r="DG49" i="15"/>
  <c r="DG47" i="15"/>
  <c r="DH45" i="15"/>
  <c r="DG46" i="15"/>
  <c r="DL65" i="15"/>
  <c r="DL66" i="15"/>
  <c r="DL64" i="15"/>
  <c r="DM62" i="15"/>
  <c r="DL63" i="15"/>
  <c r="DI45" i="15"/>
  <c r="DH46" i="15"/>
  <c r="DH48" i="15"/>
  <c r="DH49" i="15"/>
  <c r="DH47" i="15"/>
  <c r="DP30" i="15"/>
  <c r="DP29" i="15"/>
  <c r="DQ28" i="15"/>
  <c r="DP31" i="15"/>
  <c r="DP32" i="15"/>
  <c r="DQ29" i="15"/>
  <c r="DR28" i="15"/>
  <c r="DQ30" i="15"/>
  <c r="DQ31" i="15"/>
  <c r="DQ32" i="15"/>
  <c r="DM63" i="15"/>
  <c r="DN62" i="15"/>
  <c r="DM65" i="15"/>
  <c r="DM66" i="15"/>
  <c r="DM64" i="15"/>
  <c r="DI48" i="15"/>
  <c r="DI49" i="15"/>
  <c r="DI47" i="15"/>
  <c r="DI46" i="15"/>
  <c r="DJ45" i="15"/>
  <c r="DN65" i="15"/>
  <c r="DN66" i="15"/>
  <c r="DO62" i="15"/>
  <c r="DN64" i="15"/>
  <c r="DN63" i="15"/>
  <c r="DJ47" i="15"/>
  <c r="DK45" i="15"/>
  <c r="DJ48" i="15"/>
  <c r="DJ49" i="15"/>
  <c r="DJ46" i="15"/>
  <c r="DR31" i="15"/>
  <c r="DR32" i="15"/>
  <c r="DS28" i="15"/>
  <c r="DR29" i="15"/>
  <c r="DR30" i="15"/>
  <c r="DS31" i="15"/>
  <c r="DS32" i="15"/>
  <c r="DS29" i="15"/>
  <c r="DT28" i="15"/>
  <c r="DS30" i="15"/>
  <c r="DK47" i="15"/>
  <c r="DK48" i="15"/>
  <c r="DK49" i="15"/>
  <c r="DK46" i="15"/>
  <c r="DL45" i="15"/>
  <c r="DP62" i="15"/>
  <c r="DO63" i="15"/>
  <c r="DO65" i="15"/>
  <c r="DO66" i="15"/>
  <c r="DO64" i="15"/>
  <c r="DP65" i="15"/>
  <c r="DP66" i="15"/>
  <c r="DP64" i="15"/>
  <c r="DQ62" i="15"/>
  <c r="DP63" i="15"/>
  <c r="DL48" i="15"/>
  <c r="DL49" i="15"/>
  <c r="DM45" i="15"/>
  <c r="DL46" i="15"/>
  <c r="DL47" i="15"/>
  <c r="DT30" i="15"/>
  <c r="DU28" i="15"/>
  <c r="DT29" i="15"/>
  <c r="DT31" i="15"/>
  <c r="DT32" i="15"/>
  <c r="DQ64" i="15"/>
  <c r="DR62" i="15"/>
  <c r="DQ63" i="15"/>
  <c r="DQ65" i="15"/>
  <c r="DQ66" i="15"/>
  <c r="DU29" i="15"/>
  <c r="DV28" i="15"/>
  <c r="DU30" i="15"/>
  <c r="DU31" i="15"/>
  <c r="DU32" i="15"/>
  <c r="DM48" i="15"/>
  <c r="DM49" i="15"/>
  <c r="DM47" i="15"/>
  <c r="DM46" i="15"/>
  <c r="DN45" i="15"/>
  <c r="DN47" i="15"/>
  <c r="DO45" i="15"/>
  <c r="DN48" i="15"/>
  <c r="DN49" i="15"/>
  <c r="DN46" i="15"/>
  <c r="DV29" i="15"/>
  <c r="DV30" i="15"/>
  <c r="DV31" i="15"/>
  <c r="DV32" i="15"/>
  <c r="DW28" i="15"/>
  <c r="DR63" i="15"/>
  <c r="DR64" i="15"/>
  <c r="DR65" i="15"/>
  <c r="DR66" i="15"/>
  <c r="DS62" i="15"/>
  <c r="DS63" i="15"/>
  <c r="DT62" i="15"/>
  <c r="DS64" i="15"/>
  <c r="DS65" i="15"/>
  <c r="DS66" i="15"/>
  <c r="DW31" i="15"/>
  <c r="DW32" i="15"/>
  <c r="DX28" i="15"/>
  <c r="DW29" i="15"/>
  <c r="DW30" i="15"/>
  <c r="DO48" i="15"/>
  <c r="DO49" i="15"/>
  <c r="DO47" i="15"/>
  <c r="DP45" i="15"/>
  <c r="DO46" i="15"/>
  <c r="DQ45" i="15"/>
  <c r="DP46" i="15"/>
  <c r="DP48" i="15"/>
  <c r="DP49" i="15"/>
  <c r="DP47" i="15"/>
  <c r="DX30" i="15"/>
  <c r="DX31" i="15"/>
  <c r="DX32" i="15"/>
  <c r="DY28" i="15"/>
  <c r="DX29" i="15"/>
  <c r="DT63" i="15"/>
  <c r="DT64" i="15"/>
  <c r="DT65" i="15"/>
  <c r="DT66" i="15"/>
  <c r="DU62" i="15"/>
  <c r="DQ48" i="15"/>
  <c r="DQ49" i="15"/>
  <c r="DQ47" i="15"/>
  <c r="DQ46" i="15"/>
  <c r="DR45" i="15"/>
  <c r="DU63" i="15"/>
  <c r="DV62" i="15"/>
  <c r="DU65" i="15"/>
  <c r="DU66" i="15"/>
  <c r="DU64" i="15"/>
  <c r="DY29" i="15"/>
  <c r="DZ28" i="15"/>
  <c r="DY30" i="15"/>
  <c r="DY31" i="15"/>
  <c r="DY32" i="15"/>
  <c r="DR46" i="15"/>
  <c r="DR48" i="15"/>
  <c r="DR49" i="15"/>
  <c r="DR47" i="15"/>
  <c r="DS45" i="15"/>
  <c r="DZ31" i="15"/>
  <c r="DZ32" i="15"/>
  <c r="EA28" i="15"/>
  <c r="DZ30" i="15"/>
  <c r="DZ29" i="15"/>
  <c r="DV63" i="15"/>
  <c r="DV64" i="15"/>
  <c r="DV65" i="15"/>
  <c r="DV66" i="15"/>
  <c r="DW62" i="15"/>
  <c r="DW65" i="15"/>
  <c r="DW66" i="15"/>
  <c r="DW64" i="15"/>
  <c r="DW63" i="15"/>
  <c r="DX62" i="15"/>
  <c r="DT45" i="15"/>
  <c r="DS46" i="15"/>
  <c r="DS48" i="15"/>
  <c r="DS49" i="15"/>
  <c r="DS47" i="15"/>
  <c r="EA31" i="15"/>
  <c r="EA32" i="15"/>
  <c r="EA29" i="15"/>
  <c r="EB28" i="15"/>
  <c r="EA30" i="15"/>
  <c r="DU45" i="15"/>
  <c r="DT46" i="15"/>
  <c r="DT48" i="15"/>
  <c r="DT49" i="15"/>
  <c r="DT47" i="15"/>
  <c r="DX63" i="15"/>
  <c r="DY62" i="15"/>
  <c r="DX65" i="15"/>
  <c r="DX66" i="15"/>
  <c r="DX64" i="15"/>
  <c r="EB30" i="15"/>
  <c r="EC28" i="15"/>
  <c r="EB29" i="15"/>
  <c r="EB31" i="15"/>
  <c r="EB32" i="15"/>
  <c r="EC29" i="15"/>
  <c r="ED28" i="15"/>
  <c r="EC30" i="15"/>
  <c r="EC31" i="15"/>
  <c r="EC32" i="15"/>
  <c r="DY64" i="15"/>
  <c r="DZ62" i="15"/>
  <c r="DY65" i="15"/>
  <c r="DY66" i="15"/>
  <c r="DY63" i="15"/>
  <c r="DU48" i="15"/>
  <c r="DU49" i="15"/>
  <c r="DU47" i="15"/>
  <c r="DV45" i="15"/>
  <c r="DU46" i="15"/>
  <c r="DV47" i="15"/>
  <c r="DW45" i="15"/>
  <c r="DV48" i="15"/>
  <c r="DV49" i="15"/>
  <c r="DV46" i="15"/>
  <c r="DZ65" i="15"/>
  <c r="DZ66" i="15"/>
  <c r="EA62" i="15"/>
  <c r="DZ64" i="15"/>
  <c r="DZ63" i="15"/>
  <c r="ED29" i="15"/>
  <c r="ED30" i="15"/>
  <c r="ED31" i="15"/>
  <c r="ED32" i="15"/>
  <c r="EE28" i="15"/>
  <c r="EE31" i="15"/>
  <c r="EE32" i="15"/>
  <c r="EF28" i="15"/>
  <c r="EE29" i="15"/>
  <c r="EE30" i="15"/>
  <c r="EA65" i="15"/>
  <c r="EA66" i="15"/>
  <c r="EA64" i="15"/>
  <c r="EA63" i="15"/>
  <c r="EB62" i="15"/>
  <c r="DW47" i="15"/>
  <c r="DW48" i="15"/>
  <c r="DW49" i="15"/>
  <c r="DX45" i="15"/>
  <c r="DW46" i="15"/>
  <c r="EB63" i="15"/>
  <c r="EB64" i="15"/>
  <c r="EB65" i="15"/>
  <c r="EB66" i="15"/>
  <c r="EC62" i="15"/>
  <c r="DY45" i="15"/>
  <c r="DX46" i="15"/>
  <c r="DX48" i="15"/>
  <c r="DX49" i="15"/>
  <c r="DX47" i="15"/>
  <c r="EF30" i="15"/>
  <c r="EF31" i="15"/>
  <c r="EF32" i="15"/>
  <c r="EG28" i="15"/>
  <c r="EF29" i="15"/>
  <c r="DY46" i="15"/>
  <c r="DZ45" i="15"/>
  <c r="DY47" i="15"/>
  <c r="DY48" i="15"/>
  <c r="DY49" i="15"/>
  <c r="EC63" i="15"/>
  <c r="ED62" i="15"/>
  <c r="EC65" i="15"/>
  <c r="EC66" i="15"/>
  <c r="EC64" i="15"/>
  <c r="EG29" i="15"/>
  <c r="EH28" i="15"/>
  <c r="EG30" i="15"/>
  <c r="EG31" i="15"/>
  <c r="EG32" i="15"/>
  <c r="EI28" i="15"/>
  <c r="EH29" i="15"/>
  <c r="EH31" i="15"/>
  <c r="EH32" i="15"/>
  <c r="EH30" i="15"/>
  <c r="ED63" i="15"/>
  <c r="ED64" i="15"/>
  <c r="ED65" i="15"/>
  <c r="ED66" i="15"/>
  <c r="EE62" i="15"/>
  <c r="DZ47" i="15"/>
  <c r="EA45" i="15"/>
  <c r="DZ48" i="15"/>
  <c r="DZ49" i="15"/>
  <c r="DZ46" i="15"/>
  <c r="EI30" i="15"/>
  <c r="EI31" i="15"/>
  <c r="EI32" i="15"/>
  <c r="EI29" i="15"/>
  <c r="EJ28" i="15"/>
  <c r="EE65" i="15"/>
  <c r="EE66" i="15"/>
  <c r="EE64" i="15"/>
  <c r="EE63" i="15"/>
  <c r="EF62" i="15"/>
  <c r="EB45" i="15"/>
  <c r="EA46" i="15"/>
  <c r="EA48" i="15"/>
  <c r="EA49" i="15"/>
  <c r="EA47" i="15"/>
  <c r="EC45" i="15"/>
  <c r="EB46" i="15"/>
  <c r="EB48" i="15"/>
  <c r="EB49" i="15"/>
  <c r="EB47" i="15"/>
  <c r="EF63" i="15"/>
  <c r="EG62" i="15"/>
  <c r="EF65" i="15"/>
  <c r="EF66" i="15"/>
  <c r="EF64" i="15"/>
  <c r="EJ31" i="15"/>
  <c r="EJ32" i="15"/>
  <c r="EJ29" i="15"/>
  <c r="EJ30" i="15"/>
  <c r="EK28" i="15"/>
  <c r="EK29" i="15"/>
  <c r="EK31" i="15"/>
  <c r="EK32" i="15"/>
  <c r="EK30" i="15"/>
  <c r="EL28" i="15"/>
  <c r="EC48" i="15"/>
  <c r="EC49" i="15"/>
  <c r="EC47" i="15"/>
  <c r="EC46" i="15"/>
  <c r="ED45" i="15"/>
  <c r="EG64" i="15"/>
  <c r="EH62" i="15"/>
  <c r="EG63" i="15"/>
  <c r="EG65" i="15"/>
  <c r="EG66" i="15"/>
  <c r="ED47" i="15"/>
  <c r="EE45" i="15"/>
  <c r="ED48" i="15"/>
  <c r="ED49" i="15"/>
  <c r="ED46" i="15"/>
  <c r="EM28" i="15"/>
  <c r="EL31" i="15"/>
  <c r="EL32" i="15"/>
  <c r="EL29" i="15"/>
  <c r="EL30" i="15"/>
  <c r="EH65" i="15"/>
  <c r="EH66" i="15"/>
  <c r="EI62" i="15"/>
  <c r="EH64" i="15"/>
  <c r="EH63" i="15"/>
  <c r="EM31" i="15"/>
  <c r="EM32" i="15"/>
  <c r="EN28" i="15"/>
  <c r="EM29" i="15"/>
  <c r="EM30" i="15"/>
  <c r="EI63" i="15"/>
  <c r="EJ62" i="15"/>
  <c r="EI64" i="15"/>
  <c r="EI65" i="15"/>
  <c r="EI66" i="15"/>
  <c r="EE47" i="15"/>
  <c r="EE48" i="15"/>
  <c r="EE49" i="15"/>
  <c r="EF45" i="15"/>
  <c r="EE46" i="15"/>
  <c r="EG45" i="15"/>
  <c r="EF46" i="15"/>
  <c r="EF48" i="15"/>
  <c r="EF49" i="15"/>
  <c r="EF47" i="15"/>
  <c r="EJ63" i="15"/>
  <c r="EJ64" i="15"/>
  <c r="EJ65" i="15"/>
  <c r="EJ66" i="15"/>
  <c r="EK62" i="15"/>
  <c r="EN30" i="15"/>
  <c r="EN31" i="15"/>
  <c r="EN32" i="15"/>
  <c r="EO28" i="15"/>
  <c r="EN29" i="15"/>
  <c r="EG46" i="15"/>
  <c r="EH45" i="15"/>
  <c r="EG47" i="15"/>
  <c r="EG48" i="15"/>
  <c r="EG49" i="15"/>
  <c r="EO29" i="15"/>
  <c r="EP28" i="15"/>
  <c r="EO30" i="15"/>
  <c r="EO31" i="15"/>
  <c r="EO32" i="15"/>
  <c r="EL62" i="15"/>
  <c r="EK65" i="15"/>
  <c r="EK66" i="15"/>
  <c r="EK64" i="15"/>
  <c r="EK63" i="15"/>
  <c r="EL63" i="15"/>
  <c r="EL64" i="15"/>
  <c r="EL65" i="15"/>
  <c r="EL66" i="15"/>
  <c r="EM62" i="15"/>
  <c r="EP31" i="15"/>
  <c r="EP32" i="15"/>
  <c r="EQ28" i="15"/>
  <c r="EP30" i="15"/>
  <c r="EP29" i="15"/>
  <c r="EH46" i="15"/>
  <c r="EH48" i="15"/>
  <c r="EH49" i="15"/>
  <c r="EH47" i="15"/>
  <c r="EI45" i="15"/>
  <c r="EN62" i="15"/>
  <c r="EM63" i="15"/>
  <c r="EM65" i="15"/>
  <c r="EM66" i="15"/>
  <c r="EM64" i="15"/>
  <c r="EJ45" i="15"/>
  <c r="EI46" i="15"/>
  <c r="EI48" i="15"/>
  <c r="EI49" i="15"/>
  <c r="EI47" i="15"/>
  <c r="EQ30" i="15"/>
  <c r="EQ31" i="15"/>
  <c r="EQ32" i="15"/>
  <c r="ER28" i="15"/>
  <c r="EQ29" i="15"/>
  <c r="EN63" i="15"/>
  <c r="EO62" i="15"/>
  <c r="EN65" i="15"/>
  <c r="EN66" i="15"/>
  <c r="EN64" i="15"/>
  <c r="ER30" i="15"/>
  <c r="ER31" i="15"/>
  <c r="ER32" i="15"/>
  <c r="ES28" i="15"/>
  <c r="ER29" i="15"/>
  <c r="EK45" i="15"/>
  <c r="EJ46" i="15"/>
  <c r="EJ48" i="15"/>
  <c r="EJ49" i="15"/>
  <c r="EJ47" i="15"/>
  <c r="EK48" i="15"/>
  <c r="EK49" i="15"/>
  <c r="EK47" i="15"/>
  <c r="EL45" i="15"/>
  <c r="EK46" i="15"/>
  <c r="ES29" i="15"/>
  <c r="ET28" i="15"/>
  <c r="ES30" i="15"/>
  <c r="ES31" i="15"/>
  <c r="ES32" i="15"/>
  <c r="EO64" i="15"/>
  <c r="EP62" i="15"/>
  <c r="EO65" i="15"/>
  <c r="EO66" i="15"/>
  <c r="EO63" i="15"/>
  <c r="EL47" i="15"/>
  <c r="EM45" i="15"/>
  <c r="EL48" i="15"/>
  <c r="EL49" i="15"/>
  <c r="EL46" i="15"/>
  <c r="EP65" i="15"/>
  <c r="EP66" i="15"/>
  <c r="EQ62" i="15"/>
  <c r="EP64" i="15"/>
  <c r="EP63" i="15"/>
  <c r="ET31" i="15"/>
  <c r="ET32" i="15"/>
  <c r="EU28" i="15"/>
  <c r="ET29" i="15"/>
  <c r="ET30" i="15"/>
  <c r="EU31" i="15"/>
  <c r="EU32" i="15"/>
  <c r="EV28" i="15"/>
  <c r="EU29" i="15"/>
  <c r="EU30" i="15"/>
  <c r="EQ65" i="15"/>
  <c r="EQ66" i="15"/>
  <c r="EQ64" i="15"/>
  <c r="EQ63" i="15"/>
  <c r="ER62" i="15"/>
  <c r="EN45" i="15"/>
  <c r="EM46" i="15"/>
  <c r="EM48" i="15"/>
  <c r="EM49" i="15"/>
  <c r="EM47" i="15"/>
  <c r="ER63" i="15"/>
  <c r="ER64" i="15"/>
  <c r="ER65" i="15"/>
  <c r="ER66" i="15"/>
  <c r="ES62" i="15"/>
  <c r="EO45" i="15"/>
  <c r="EN46" i="15"/>
  <c r="EN48" i="15"/>
  <c r="EN49" i="15"/>
  <c r="EN47" i="15"/>
  <c r="EV30" i="15"/>
  <c r="EV31" i="15"/>
  <c r="EV32" i="15"/>
  <c r="EW28" i="15"/>
  <c r="EV29" i="15"/>
  <c r="ET62" i="15"/>
  <c r="ES65" i="15"/>
  <c r="ES66" i="15"/>
  <c r="ES64" i="15"/>
  <c r="ES63" i="15"/>
  <c r="EW29" i="15"/>
  <c r="EX28" i="15"/>
  <c r="EW30" i="15"/>
  <c r="EW31" i="15"/>
  <c r="EW32" i="15"/>
  <c r="EO46" i="15"/>
  <c r="EP45" i="15"/>
  <c r="EO47" i="15"/>
  <c r="EO48" i="15"/>
  <c r="EO49" i="15"/>
  <c r="ET65" i="15"/>
  <c r="ET66" i="15"/>
  <c r="EU62" i="15"/>
  <c r="ET64" i="15"/>
  <c r="ET63" i="15"/>
  <c r="EP47" i="15"/>
  <c r="EQ45" i="15"/>
  <c r="EP48" i="15"/>
  <c r="EP49" i="15"/>
  <c r="EP46" i="15"/>
  <c r="EX29" i="15"/>
  <c r="EX30" i="15"/>
  <c r="EX31" i="15"/>
  <c r="EX32" i="15"/>
  <c r="EY28" i="15"/>
  <c r="EY31" i="15"/>
  <c r="EY32" i="15"/>
  <c r="EZ28" i="15"/>
  <c r="EY29" i="15"/>
  <c r="EY30" i="15"/>
  <c r="ER45" i="15"/>
  <c r="EQ46" i="15"/>
  <c r="EQ48" i="15"/>
  <c r="EQ49" i="15"/>
  <c r="EQ47" i="15"/>
  <c r="EU65" i="15"/>
  <c r="EU66" i="15"/>
  <c r="EU64" i="15"/>
  <c r="EU63" i="15"/>
  <c r="EV62" i="15"/>
  <c r="EZ30" i="15"/>
  <c r="EZ31" i="15"/>
  <c r="EZ32" i="15"/>
  <c r="EZ29" i="15"/>
  <c r="FA28" i="15"/>
  <c r="EV63" i="15"/>
  <c r="EV65" i="15"/>
  <c r="EV66" i="15"/>
  <c r="EV64" i="15"/>
  <c r="EW62" i="15"/>
  <c r="ES45" i="15"/>
  <c r="ER46" i="15"/>
  <c r="ER48" i="15"/>
  <c r="ER49" i="15"/>
  <c r="ER47" i="15"/>
  <c r="FA29" i="15"/>
  <c r="FB28" i="15"/>
  <c r="FA30" i="15"/>
  <c r="FA31" i="15"/>
  <c r="FA32" i="15"/>
  <c r="EW64" i="15"/>
  <c r="EX62" i="15"/>
  <c r="EW63" i="15"/>
  <c r="EW65" i="15"/>
  <c r="EW66" i="15"/>
  <c r="ES46" i="15"/>
  <c r="ET45" i="15"/>
  <c r="ES47" i="15"/>
  <c r="ES48" i="15"/>
  <c r="ES49" i="15"/>
  <c r="ET47" i="15"/>
  <c r="EU45" i="15"/>
  <c r="ET48" i="15"/>
  <c r="ET49" i="15"/>
  <c r="ET46" i="15"/>
  <c r="EX65" i="15"/>
  <c r="EX66" i="15"/>
  <c r="EY62" i="15"/>
  <c r="EX64" i="15"/>
  <c r="EX63" i="15"/>
  <c r="FC28" i="15"/>
  <c r="FB31" i="15"/>
  <c r="FB32" i="15"/>
  <c r="FB29" i="15"/>
  <c r="FB30" i="15"/>
  <c r="EY65" i="15"/>
  <c r="EY66" i="15"/>
  <c r="EY64" i="15"/>
  <c r="EY63" i="15"/>
  <c r="EZ62" i="15"/>
  <c r="EV45" i="15"/>
  <c r="EU46" i="15"/>
  <c r="EU48" i="15"/>
  <c r="EU49" i="15"/>
  <c r="EU47" i="15"/>
  <c r="FC31" i="15"/>
  <c r="FC32" i="15"/>
  <c r="FD28" i="15"/>
  <c r="FC29" i="15"/>
  <c r="FC30" i="15"/>
  <c r="FD30" i="15"/>
  <c r="FD31" i="15"/>
  <c r="FD32" i="15"/>
  <c r="FE28" i="15"/>
  <c r="FD29" i="15"/>
  <c r="EZ63" i="15"/>
  <c r="FA62" i="15"/>
  <c r="EZ65" i="15"/>
  <c r="EZ66" i="15"/>
  <c r="EZ64" i="15"/>
  <c r="EW45" i="15"/>
  <c r="EV46" i="15"/>
  <c r="EV48" i="15"/>
  <c r="EV49" i="15"/>
  <c r="EV47" i="15"/>
  <c r="EW46" i="15"/>
  <c r="EX45" i="15"/>
  <c r="EW47" i="15"/>
  <c r="EW48" i="15"/>
  <c r="EW49" i="15"/>
  <c r="FE29" i="15"/>
  <c r="FF28" i="15"/>
  <c r="FE30" i="15"/>
  <c r="FE31" i="15"/>
  <c r="FE32" i="15"/>
  <c r="FA63" i="15"/>
  <c r="FB62" i="15"/>
  <c r="FA65" i="15"/>
  <c r="FA66" i="15"/>
  <c r="FA64" i="15"/>
  <c r="FB65" i="15"/>
  <c r="FB66" i="15"/>
  <c r="FC62" i="15"/>
  <c r="FB64" i="15"/>
  <c r="FB63" i="15"/>
  <c r="FF31" i="15"/>
  <c r="FF32" i="15"/>
  <c r="FG28" i="15"/>
  <c r="FF30" i="15"/>
  <c r="FF29" i="15"/>
  <c r="EX47" i="15"/>
  <c r="EY45" i="15"/>
  <c r="EX48" i="15"/>
  <c r="EX49" i="15"/>
  <c r="EX46" i="15"/>
  <c r="EY47" i="15"/>
  <c r="EY48" i="15"/>
  <c r="EY49" i="15"/>
  <c r="EY46" i="15"/>
  <c r="EZ45" i="15"/>
  <c r="FH28" i="15"/>
  <c r="FG31" i="15"/>
  <c r="FG32" i="15"/>
  <c r="FG29" i="15"/>
  <c r="FG30" i="15"/>
  <c r="FC65" i="15"/>
  <c r="FC66" i="15"/>
  <c r="FC64" i="15"/>
  <c r="FC63" i="15"/>
  <c r="FD62" i="15"/>
  <c r="FH31" i="15"/>
  <c r="FH32" i="15"/>
  <c r="FH29" i="15"/>
  <c r="FH30" i="15"/>
  <c r="FI28" i="15"/>
  <c r="FD65" i="15"/>
  <c r="FD66" i="15"/>
  <c r="FD64" i="15"/>
  <c r="FE62" i="15"/>
  <c r="FD63" i="15"/>
  <c r="FA45" i="15"/>
  <c r="EZ46" i="15"/>
  <c r="EZ48" i="15"/>
  <c r="EZ49" i="15"/>
  <c r="EZ47" i="15"/>
  <c r="FA46" i="15"/>
  <c r="FB45" i="15"/>
  <c r="FA47" i="15"/>
  <c r="FA48" i="15"/>
  <c r="FA49" i="15"/>
  <c r="FJ28" i="15"/>
  <c r="FI30" i="15"/>
  <c r="FI31" i="15"/>
  <c r="FI32" i="15"/>
  <c r="FI29" i="15"/>
  <c r="FE64" i="15"/>
  <c r="FF62" i="15"/>
  <c r="FE65" i="15"/>
  <c r="FE66" i="15"/>
  <c r="FE63" i="15"/>
  <c r="FK28" i="15"/>
  <c r="FJ31" i="15"/>
  <c r="FJ32" i="15"/>
  <c r="FJ30" i="15"/>
  <c r="FJ29" i="15"/>
  <c r="FF65" i="15"/>
  <c r="FF66" i="15"/>
  <c r="FG62" i="15"/>
  <c r="FF64" i="15"/>
  <c r="FF63" i="15"/>
  <c r="FB47" i="15"/>
  <c r="FC45" i="15"/>
  <c r="FB48" i="15"/>
  <c r="FB49" i="15"/>
  <c r="FB46" i="15"/>
  <c r="FK29" i="15"/>
  <c r="FL28" i="15"/>
  <c r="FK30" i="15"/>
  <c r="FK31" i="15"/>
  <c r="FK32" i="15"/>
  <c r="FC48" i="15"/>
  <c r="FC49" i="15"/>
  <c r="FC47" i="15"/>
  <c r="FD45" i="15"/>
  <c r="FC46" i="15"/>
  <c r="FG65" i="15"/>
  <c r="FG66" i="15"/>
  <c r="FG64" i="15"/>
  <c r="FG63" i="15"/>
  <c r="FH62" i="15"/>
  <c r="FH63" i="15"/>
  <c r="FH64" i="15"/>
  <c r="FH65" i="15"/>
  <c r="FH66" i="15"/>
  <c r="FI62" i="15"/>
  <c r="FE45" i="15"/>
  <c r="FD46" i="15"/>
  <c r="FD48" i="15"/>
  <c r="FD49" i="15"/>
  <c r="FD47" i="15"/>
  <c r="FM28" i="15"/>
  <c r="FL30" i="15"/>
  <c r="FL29" i="15"/>
  <c r="FL31" i="15"/>
  <c r="FL32" i="15"/>
  <c r="FN28" i="15"/>
  <c r="FM29" i="15"/>
  <c r="FM31" i="15"/>
  <c r="FM32" i="15"/>
  <c r="FM30" i="15"/>
  <c r="FE46" i="15"/>
  <c r="FF45" i="15"/>
  <c r="FE47" i="15"/>
  <c r="FE48" i="15"/>
  <c r="FE49" i="15"/>
  <c r="FJ62" i="15"/>
  <c r="FI65" i="15"/>
  <c r="FI66" i="15"/>
  <c r="FI64" i="15"/>
  <c r="FI63" i="15"/>
  <c r="FJ63" i="15"/>
  <c r="FJ64" i="15"/>
  <c r="FJ65" i="15"/>
  <c r="FJ66" i="15"/>
  <c r="FK62" i="15"/>
  <c r="FN29" i="15"/>
  <c r="FN31" i="15"/>
  <c r="FN32" i="15"/>
  <c r="FO28" i="15"/>
  <c r="FN30" i="15"/>
  <c r="FF47" i="15"/>
  <c r="FG45" i="15"/>
  <c r="FF48" i="15"/>
  <c r="FF49" i="15"/>
  <c r="FF46" i="15"/>
  <c r="FK65" i="15"/>
  <c r="FK66" i="15"/>
  <c r="FK64" i="15"/>
  <c r="FK63" i="15"/>
  <c r="FL62" i="15"/>
  <c r="FO31" i="15"/>
  <c r="FO32" i="15"/>
  <c r="FO29" i="15"/>
  <c r="FO30" i="15"/>
  <c r="FP28" i="15"/>
  <c r="FH45" i="15"/>
  <c r="FG46" i="15"/>
  <c r="FG48" i="15"/>
  <c r="FG49" i="15"/>
  <c r="FG47" i="15"/>
  <c r="FI45" i="15"/>
  <c r="FH46" i="15"/>
  <c r="FH48" i="15"/>
  <c r="FH49" i="15"/>
  <c r="FH47" i="15"/>
  <c r="FP31" i="15"/>
  <c r="FP32" i="15"/>
  <c r="FP30" i="15"/>
  <c r="FP29" i="15"/>
  <c r="FQ28" i="15"/>
  <c r="FL63" i="15"/>
  <c r="FM62" i="15"/>
  <c r="FL65" i="15"/>
  <c r="FL66" i="15"/>
  <c r="FL64" i="15"/>
  <c r="FI48" i="15"/>
  <c r="FI49" i="15"/>
  <c r="FI47" i="15"/>
  <c r="FI46" i="15"/>
  <c r="FJ45" i="15"/>
  <c r="FQ31" i="15"/>
  <c r="FQ32" i="15"/>
  <c r="FQ30" i="15"/>
  <c r="FQ29" i="15"/>
  <c r="FR28" i="15"/>
  <c r="FM64" i="15"/>
  <c r="FN62" i="15"/>
  <c r="FM63" i="15"/>
  <c r="FM65" i="15"/>
  <c r="FM66" i="15"/>
  <c r="FR30" i="15"/>
  <c r="FR31" i="15"/>
  <c r="FR32" i="15"/>
  <c r="FS28" i="15"/>
  <c r="FR29" i="15"/>
  <c r="FJ46" i="15"/>
  <c r="FJ48" i="15"/>
  <c r="FJ49" i="15"/>
  <c r="FJ47" i="15"/>
  <c r="FK45" i="15"/>
  <c r="FN65" i="15"/>
  <c r="FN66" i="15"/>
  <c r="FO62" i="15"/>
  <c r="FN64" i="15"/>
  <c r="FN63" i="15"/>
  <c r="FL45" i="15"/>
  <c r="FK46" i="15"/>
  <c r="FK48" i="15"/>
  <c r="FK49" i="15"/>
  <c r="FK47" i="15"/>
  <c r="FS30" i="15"/>
  <c r="FS31" i="15"/>
  <c r="FS32" i="15"/>
  <c r="FT28" i="15"/>
  <c r="FS29" i="15"/>
  <c r="FO64" i="15"/>
  <c r="FO65" i="15"/>
  <c r="FO66" i="15"/>
  <c r="FP62" i="15"/>
  <c r="FO63" i="15"/>
  <c r="FL48" i="15"/>
  <c r="FL49" i="15"/>
  <c r="FL47" i="15"/>
  <c r="FL46" i="15"/>
  <c r="FM45" i="15"/>
  <c r="FP64" i="15"/>
  <c r="FP63" i="15"/>
  <c r="FP65" i="15"/>
  <c r="FP66" i="15"/>
  <c r="FQ62" i="15"/>
  <c r="FT31" i="15"/>
  <c r="FT32" i="15"/>
  <c r="FT29" i="15"/>
  <c r="FT30" i="15"/>
  <c r="FU28" i="15"/>
  <c r="FV28" i="15"/>
  <c r="FU29" i="15"/>
  <c r="FU31" i="15"/>
  <c r="FU32" i="15"/>
  <c r="FU30" i="15"/>
  <c r="FQ63" i="15"/>
  <c r="FQ65" i="15"/>
  <c r="FQ66" i="15"/>
  <c r="FQ64" i="15"/>
  <c r="FR62" i="15"/>
  <c r="FN45" i="15"/>
  <c r="FM47" i="15"/>
  <c r="FM48" i="15"/>
  <c r="FM49" i="15"/>
  <c r="FM46" i="15"/>
  <c r="FN47" i="15"/>
  <c r="FN48" i="15"/>
  <c r="FN49" i="15"/>
  <c r="FN46" i="15"/>
  <c r="FO45" i="15"/>
  <c r="FV31" i="15"/>
  <c r="FV32" i="15"/>
  <c r="FV30" i="15"/>
  <c r="FV29" i="15"/>
  <c r="FW28" i="15"/>
  <c r="FR65" i="15"/>
  <c r="FR66" i="15"/>
  <c r="FR64" i="15"/>
  <c r="FR63" i="15"/>
  <c r="FS62" i="15"/>
  <c r="FS63" i="15"/>
  <c r="FT62" i="15"/>
  <c r="FS64" i="15"/>
  <c r="FS65" i="15"/>
  <c r="FS66" i="15"/>
  <c r="FX28" i="15"/>
  <c r="FW29" i="15"/>
  <c r="FW30" i="15"/>
  <c r="FW31" i="15"/>
  <c r="FW32" i="15"/>
  <c r="FO46" i="15"/>
  <c r="FO47" i="15"/>
  <c r="FP45" i="15"/>
  <c r="FO48" i="15"/>
  <c r="FO49" i="15"/>
  <c r="FX29" i="15"/>
  <c r="FX30" i="15"/>
  <c r="FX31" i="15"/>
  <c r="FX32" i="15"/>
  <c r="FY28" i="15"/>
  <c r="FP47" i="15"/>
  <c r="FQ45" i="15"/>
  <c r="FP48" i="15"/>
  <c r="FP49" i="15"/>
  <c r="FP46" i="15"/>
  <c r="FU62" i="15"/>
  <c r="FT63" i="15"/>
  <c r="FT65" i="15"/>
  <c r="FT66" i="15"/>
  <c r="FT64" i="15"/>
  <c r="FV62" i="15"/>
  <c r="FU64" i="15"/>
  <c r="FU65" i="15"/>
  <c r="FU66" i="15"/>
  <c r="FU63" i="15"/>
  <c r="FY29" i="15"/>
  <c r="FY30" i="15"/>
  <c r="FZ28" i="15"/>
  <c r="FY31" i="15"/>
  <c r="FY32" i="15"/>
  <c r="FQ48" i="15"/>
  <c r="FQ49" i="15"/>
  <c r="FQ46" i="15"/>
  <c r="FQ47" i="15"/>
  <c r="FR45" i="15"/>
  <c r="FV64" i="15"/>
  <c r="FV65" i="15"/>
  <c r="FV66" i="15"/>
  <c r="FV63" i="15"/>
  <c r="FW62" i="15"/>
  <c r="FR48" i="15"/>
  <c r="FR49" i="15"/>
  <c r="FS45" i="15"/>
  <c r="FR46" i="15"/>
  <c r="FR47" i="15"/>
  <c r="FZ29" i="15"/>
  <c r="FZ30" i="15"/>
  <c r="FZ31" i="15"/>
  <c r="FZ32" i="15"/>
  <c r="GA28" i="15"/>
  <c r="GB28" i="15"/>
  <c r="GA31" i="15"/>
  <c r="GA32" i="15"/>
  <c r="GA30" i="15"/>
  <c r="GA29" i="15"/>
  <c r="FW65" i="15"/>
  <c r="FW66" i="15"/>
  <c r="FW64" i="15"/>
  <c r="FW63" i="15"/>
  <c r="FX62" i="15"/>
  <c r="FS47" i="15"/>
  <c r="FS48" i="15"/>
  <c r="FS49" i="15"/>
  <c r="FT45" i="15"/>
  <c r="FS46" i="15"/>
  <c r="GB29" i="15"/>
  <c r="GB30" i="15"/>
  <c r="GC28" i="15"/>
  <c r="GB31" i="15"/>
  <c r="GB32" i="15"/>
  <c r="FY62" i="15"/>
  <c r="FX65" i="15"/>
  <c r="FX66" i="15"/>
  <c r="FX63" i="15"/>
  <c r="FX64" i="15"/>
  <c r="FT46" i="15"/>
  <c r="FT48" i="15"/>
  <c r="FT49" i="15"/>
  <c r="FU45" i="15"/>
  <c r="FT47" i="15"/>
  <c r="FY64" i="15"/>
  <c r="FZ62" i="15"/>
  <c r="FY63" i="15"/>
  <c r="FY65" i="15"/>
  <c r="FY66" i="15"/>
  <c r="FV45" i="15"/>
  <c r="FU46" i="15"/>
  <c r="FU47" i="15"/>
  <c r="FU48" i="15"/>
  <c r="FU49" i="15"/>
  <c r="GC31" i="15"/>
  <c r="GC32" i="15"/>
  <c r="GC30" i="15"/>
  <c r="GD28" i="15"/>
  <c r="GC29" i="15"/>
  <c r="FZ64" i="15"/>
  <c r="FZ65" i="15"/>
  <c r="FZ66" i="15"/>
  <c r="FZ63" i="15"/>
  <c r="GA62" i="15"/>
  <c r="FV48" i="15"/>
  <c r="FV49" i="15"/>
  <c r="FW45" i="15"/>
  <c r="FV47" i="15"/>
  <c r="FV46" i="15"/>
  <c r="GE28" i="15"/>
  <c r="GD31" i="15"/>
  <c r="GD32" i="15"/>
  <c r="GD30" i="15"/>
  <c r="GD29" i="15"/>
  <c r="GE31" i="15"/>
  <c r="GE32" i="15"/>
  <c r="GE30" i="15"/>
  <c r="GF28" i="15"/>
  <c r="GE29" i="15"/>
  <c r="GA65" i="15"/>
  <c r="GA66" i="15"/>
  <c r="GA64" i="15"/>
  <c r="GA63" i="15"/>
  <c r="GB62" i="15"/>
  <c r="FX45" i="15"/>
  <c r="FW48" i="15"/>
  <c r="FW49" i="15"/>
  <c r="FW46" i="15"/>
  <c r="FW47" i="15"/>
  <c r="FX47" i="15"/>
  <c r="FY45" i="15"/>
  <c r="FX48" i="15"/>
  <c r="FX49" i="15"/>
  <c r="FX46" i="15"/>
  <c r="GB64" i="15"/>
  <c r="GB65" i="15"/>
  <c r="GB66" i="15"/>
  <c r="GB63" i="15"/>
  <c r="GC62" i="15"/>
  <c r="GF30" i="15"/>
  <c r="GF29" i="15"/>
  <c r="GF31" i="15"/>
  <c r="GF32" i="15"/>
  <c r="GG28" i="15"/>
  <c r="GG30" i="15"/>
  <c r="GH28" i="15"/>
  <c r="GG29" i="15"/>
  <c r="GG31" i="15"/>
  <c r="GG32" i="15"/>
  <c r="GC64" i="15"/>
  <c r="GD62" i="15"/>
  <c r="GC63" i="15"/>
  <c r="GC65" i="15"/>
  <c r="GC66" i="15"/>
  <c r="FY46" i="15"/>
  <c r="FY47" i="15"/>
  <c r="FY48" i="15"/>
  <c r="FY49" i="15"/>
  <c r="FZ45" i="15"/>
  <c r="FZ46" i="15"/>
  <c r="FZ47" i="15"/>
  <c r="FZ48" i="15"/>
  <c r="FZ49" i="15"/>
  <c r="GA45" i="15"/>
  <c r="GE62" i="15"/>
  <c r="GD65" i="15"/>
  <c r="GD66" i="15"/>
  <c r="GD63" i="15"/>
  <c r="GD64" i="15"/>
  <c r="GH30" i="15"/>
  <c r="GH31" i="15"/>
  <c r="GH32" i="15"/>
  <c r="GI28" i="15"/>
  <c r="GH29" i="15"/>
  <c r="GF62" i="15"/>
  <c r="GE63" i="15"/>
  <c r="GE65" i="15"/>
  <c r="GE66" i="15"/>
  <c r="GE64" i="15"/>
  <c r="GA46" i="15"/>
  <c r="GA47" i="15"/>
  <c r="GA48" i="15"/>
  <c r="GA49" i="15"/>
  <c r="GB45" i="15"/>
  <c r="GJ28" i="15"/>
  <c r="GI29" i="15"/>
  <c r="GI30" i="15"/>
  <c r="GI31" i="15"/>
  <c r="GI32" i="15"/>
  <c r="GJ31" i="15"/>
  <c r="GJ32" i="15"/>
  <c r="GJ29" i="15"/>
  <c r="GK28" i="15"/>
  <c r="GJ30" i="15"/>
  <c r="GF65" i="15"/>
  <c r="GF66" i="15"/>
  <c r="GF63" i="15"/>
  <c r="GG62" i="15"/>
  <c r="GF64" i="15"/>
  <c r="GB47" i="15"/>
  <c r="GC45" i="15"/>
  <c r="GB48" i="15"/>
  <c r="GB49" i="15"/>
  <c r="GB46" i="15"/>
  <c r="GG65" i="15"/>
  <c r="GG66" i="15"/>
  <c r="GH62" i="15"/>
  <c r="GG64" i="15"/>
  <c r="GG63" i="15"/>
  <c r="GK29" i="15"/>
  <c r="GL28" i="15"/>
  <c r="GK31" i="15"/>
  <c r="GK32" i="15"/>
  <c r="GK30" i="15"/>
  <c r="GC48" i="15"/>
  <c r="GC49" i="15"/>
  <c r="GD45" i="15"/>
  <c r="GC46" i="15"/>
  <c r="GC47" i="15"/>
  <c r="GD48" i="15"/>
  <c r="GD49" i="15"/>
  <c r="GE45" i="15"/>
  <c r="GD46" i="15"/>
  <c r="GD47" i="15"/>
  <c r="GL29" i="15"/>
  <c r="GL30" i="15"/>
  <c r="GL31" i="15"/>
  <c r="GL32" i="15"/>
  <c r="GM28" i="15"/>
  <c r="GH65" i="15"/>
  <c r="GH66" i="15"/>
  <c r="GH64" i="15"/>
  <c r="GH63" i="15"/>
  <c r="GI62" i="15"/>
  <c r="GI64" i="15"/>
  <c r="GI65" i="15"/>
  <c r="GI66" i="15"/>
  <c r="GI63" i="15"/>
  <c r="GJ62" i="15"/>
  <c r="GM31" i="15"/>
  <c r="GM32" i="15"/>
  <c r="GM30" i="15"/>
  <c r="GN28" i="15"/>
  <c r="GM29" i="15"/>
  <c r="GF45" i="15"/>
  <c r="GE47" i="15"/>
  <c r="GE48" i="15"/>
  <c r="GE49" i="15"/>
  <c r="GE46" i="15"/>
  <c r="GF47" i="15"/>
  <c r="GF48" i="15"/>
  <c r="GF49" i="15"/>
  <c r="GF46" i="15"/>
  <c r="GG45" i="15"/>
  <c r="GJ64" i="15"/>
  <c r="GJ65" i="15"/>
  <c r="GJ66" i="15"/>
  <c r="GK62" i="15"/>
  <c r="GJ63" i="15"/>
  <c r="GN31" i="15"/>
  <c r="GN32" i="15"/>
  <c r="GO28" i="15"/>
  <c r="GN30" i="15"/>
  <c r="GN29" i="15"/>
  <c r="GH45" i="15"/>
  <c r="GG46" i="15"/>
  <c r="GG48" i="15"/>
  <c r="GG49" i="15"/>
  <c r="GG47" i="15"/>
  <c r="GK64" i="15"/>
  <c r="GL62" i="15"/>
  <c r="GK63" i="15"/>
  <c r="GK65" i="15"/>
  <c r="GK66" i="15"/>
  <c r="GO31" i="15"/>
  <c r="GO32" i="15"/>
  <c r="GO30" i="15"/>
  <c r="GO29" i="15"/>
  <c r="GP28" i="15"/>
  <c r="GH48" i="15"/>
  <c r="GH49" i="15"/>
  <c r="GH46" i="15"/>
  <c r="GI45" i="15"/>
  <c r="GH47" i="15"/>
  <c r="GP31" i="15"/>
  <c r="GP32" i="15"/>
  <c r="GQ28" i="15"/>
  <c r="GP30" i="15"/>
  <c r="GP29" i="15"/>
  <c r="GL65" i="15"/>
  <c r="GL66" i="15"/>
  <c r="GM62" i="15"/>
  <c r="GL63" i="15"/>
  <c r="GL64" i="15"/>
  <c r="GJ45" i="15"/>
  <c r="GI48" i="15"/>
  <c r="GI49" i="15"/>
  <c r="GI46" i="15"/>
  <c r="GI47" i="15"/>
  <c r="GN62" i="15"/>
  <c r="GM65" i="15"/>
  <c r="GM66" i="15"/>
  <c r="GM63" i="15"/>
  <c r="GM64" i="15"/>
  <c r="GQ29" i="15"/>
  <c r="GQ31" i="15"/>
  <c r="GQ32" i="15"/>
  <c r="GR28" i="15"/>
  <c r="GQ30" i="15"/>
  <c r="GN65" i="15"/>
  <c r="GN66" i="15"/>
  <c r="GN63" i="15"/>
  <c r="GO62" i="15"/>
  <c r="GN64" i="15"/>
  <c r="GJ47" i="15"/>
  <c r="GJ48" i="15"/>
  <c r="GJ49" i="15"/>
  <c r="GK45" i="15"/>
  <c r="GJ46" i="15"/>
  <c r="GR30" i="15"/>
  <c r="GS28" i="15"/>
  <c r="GR31" i="15"/>
  <c r="GR32" i="15"/>
  <c r="GR29" i="15"/>
  <c r="GL45" i="15"/>
  <c r="GK48" i="15"/>
  <c r="GK49" i="15"/>
  <c r="GK46" i="15"/>
  <c r="GK47" i="15"/>
  <c r="GO64" i="15"/>
  <c r="GO63" i="15"/>
  <c r="GP62" i="15"/>
  <c r="GO65" i="15"/>
  <c r="GO66" i="15"/>
  <c r="GS31" i="15"/>
  <c r="GS32" i="15"/>
  <c r="GT28" i="15"/>
  <c r="GS30" i="15"/>
  <c r="GS29" i="15"/>
  <c r="GM45" i="15"/>
  <c r="GL48" i="15"/>
  <c r="GL49" i="15"/>
  <c r="GL46" i="15"/>
  <c r="GL47" i="15"/>
  <c r="GP64" i="15"/>
  <c r="GP63" i="15"/>
  <c r="GP65" i="15"/>
  <c r="GP66" i="15"/>
  <c r="GQ62" i="15"/>
  <c r="GU28" i="15"/>
  <c r="GT30" i="15"/>
  <c r="GT31" i="15"/>
  <c r="GT32" i="15"/>
  <c r="GT29" i="15"/>
  <c r="GU31" i="15"/>
  <c r="GU32" i="15"/>
  <c r="GU30" i="15"/>
  <c r="GV28" i="15"/>
  <c r="GU29" i="15"/>
  <c r="GN45" i="15"/>
  <c r="GM47" i="15"/>
  <c r="GM48" i="15"/>
  <c r="GM49" i="15"/>
  <c r="GM46" i="15"/>
  <c r="GR62" i="15"/>
  <c r="GQ65" i="15"/>
  <c r="GQ66" i="15"/>
  <c r="GQ64" i="15"/>
  <c r="GQ63" i="15"/>
  <c r="GS62" i="15"/>
  <c r="GR63" i="15"/>
  <c r="GR64" i="15"/>
  <c r="GR65" i="15"/>
  <c r="GR66" i="15"/>
  <c r="GN46" i="15"/>
  <c r="GN48" i="15"/>
  <c r="GN49" i="15"/>
  <c r="GO45" i="15"/>
  <c r="GN47" i="15"/>
  <c r="GV30" i="15"/>
  <c r="GW28" i="15"/>
  <c r="GV31" i="15"/>
  <c r="GV32" i="15"/>
  <c r="GV29" i="15"/>
  <c r="GS64" i="15"/>
  <c r="GS63" i="15"/>
  <c r="GS65" i="15"/>
  <c r="GS66" i="15"/>
  <c r="GT62" i="15"/>
  <c r="GO47" i="15"/>
  <c r="GP45" i="15"/>
  <c r="GO48" i="15"/>
  <c r="GO49" i="15"/>
  <c r="GO46" i="15"/>
  <c r="GW29" i="15"/>
  <c r="GW31" i="15"/>
  <c r="GW32" i="15"/>
  <c r="GW30" i="15"/>
  <c r="GX28" i="15"/>
  <c r="GY28" i="15"/>
  <c r="GX29" i="15"/>
  <c r="GX30" i="15"/>
  <c r="GX31" i="15"/>
  <c r="GX32" i="15"/>
  <c r="GT64" i="15"/>
  <c r="GU62" i="15"/>
  <c r="GT63" i="15"/>
  <c r="GT65" i="15"/>
  <c r="GT66" i="15"/>
  <c r="GP46" i="15"/>
  <c r="GP48" i="15"/>
  <c r="GP49" i="15"/>
  <c r="GP47" i="15"/>
  <c r="GQ45" i="15"/>
  <c r="GZ28" i="15"/>
  <c r="GY29" i="15"/>
  <c r="GY30" i="15"/>
  <c r="GY31" i="15"/>
  <c r="GY32" i="15"/>
  <c r="GQ46" i="15"/>
  <c r="GQ48" i="15"/>
  <c r="GQ49" i="15"/>
  <c r="GQ47" i="15"/>
  <c r="GR45" i="15"/>
  <c r="GU63" i="15"/>
  <c r="GU65" i="15"/>
  <c r="GU66" i="15"/>
  <c r="GU64" i="15"/>
  <c r="GV62" i="15"/>
  <c r="HA28" i="15"/>
  <c r="GZ31" i="15"/>
  <c r="GZ32" i="15"/>
  <c r="GZ30" i="15"/>
  <c r="GZ29" i="15"/>
  <c r="GV65" i="15"/>
  <c r="GV66" i="15"/>
  <c r="GV64" i="15"/>
  <c r="GW62" i="15"/>
  <c r="GV63" i="15"/>
  <c r="GR46" i="15"/>
  <c r="GS45" i="15"/>
  <c r="GR47" i="15"/>
  <c r="GR48" i="15"/>
  <c r="GR49" i="15"/>
  <c r="HA31" i="15"/>
  <c r="HA32" i="15"/>
  <c r="HA29" i="15"/>
  <c r="HB28" i="15"/>
  <c r="HA30" i="15"/>
  <c r="GX62" i="15"/>
  <c r="GW64" i="15"/>
  <c r="GW63" i="15"/>
  <c r="GW65" i="15"/>
  <c r="GW66" i="15"/>
  <c r="GS46" i="15"/>
  <c r="GS47" i="15"/>
  <c r="GS48" i="15"/>
  <c r="GS49" i="15"/>
  <c r="GT45" i="15"/>
  <c r="GX63" i="15"/>
  <c r="GY62" i="15"/>
  <c r="GX65" i="15"/>
  <c r="GX66" i="15"/>
  <c r="GX64" i="15"/>
  <c r="GT48" i="15"/>
  <c r="GT49" i="15"/>
  <c r="GU45" i="15"/>
  <c r="GT47" i="15"/>
  <c r="GT46" i="15"/>
  <c r="HB29" i="15"/>
  <c r="HB31" i="15"/>
  <c r="HB32" i="15"/>
  <c r="HB30" i="15"/>
  <c r="HC28" i="15"/>
  <c r="HC31" i="15"/>
  <c r="HC32" i="15"/>
  <c r="HC30" i="15"/>
  <c r="HD28" i="15"/>
  <c r="HC29" i="15"/>
  <c r="GU47" i="15"/>
  <c r="GU48" i="15"/>
  <c r="GU49" i="15"/>
  <c r="GU46" i="15"/>
  <c r="GV45" i="15"/>
  <c r="GY63" i="15"/>
  <c r="GY64" i="15"/>
  <c r="GY65" i="15"/>
  <c r="GY66" i="15"/>
  <c r="GZ62" i="15"/>
  <c r="GZ64" i="15"/>
  <c r="GZ65" i="15"/>
  <c r="GZ66" i="15"/>
  <c r="GZ63" i="15"/>
  <c r="HA62" i="15"/>
  <c r="GV48" i="15"/>
  <c r="GV49" i="15"/>
  <c r="GW45" i="15"/>
  <c r="GV46" i="15"/>
  <c r="GV47" i="15"/>
  <c r="HD29" i="15"/>
  <c r="HD30" i="15"/>
  <c r="HE28" i="15"/>
  <c r="HD31" i="15"/>
  <c r="HD32" i="15"/>
  <c r="HA64" i="15"/>
  <c r="HA63" i="15"/>
  <c r="HA65" i="15"/>
  <c r="HA66" i="15"/>
  <c r="HB62" i="15"/>
  <c r="HF28" i="15"/>
  <c r="HE31" i="15"/>
  <c r="HE32" i="15"/>
  <c r="HE29" i="15"/>
  <c r="HE30" i="15"/>
  <c r="GX45" i="15"/>
  <c r="GW48" i="15"/>
  <c r="GW49" i="15"/>
  <c r="GW46" i="15"/>
  <c r="GW47" i="15"/>
  <c r="GX48" i="15"/>
  <c r="GX49" i="15"/>
  <c r="GY45" i="15"/>
  <c r="GX47" i="15"/>
  <c r="GX46" i="15"/>
  <c r="HG28" i="15"/>
  <c r="HF31" i="15"/>
  <c r="HF32" i="15"/>
  <c r="HF29" i="15"/>
  <c r="HF30" i="15"/>
  <c r="HB65" i="15"/>
  <c r="HB66" i="15"/>
  <c r="HB63" i="15"/>
  <c r="HC62" i="15"/>
  <c r="HB64" i="15"/>
  <c r="HG29" i="15"/>
  <c r="HH28" i="15"/>
  <c r="HG31" i="15"/>
  <c r="HG32" i="15"/>
  <c r="HG30" i="15"/>
  <c r="HC63" i="15"/>
  <c r="HC65" i="15"/>
  <c r="HC66" i="15"/>
  <c r="HC64" i="15"/>
  <c r="HD62" i="15"/>
  <c r="GY47" i="15"/>
  <c r="GY48" i="15"/>
  <c r="GY49" i="15"/>
  <c r="GZ45" i="15"/>
  <c r="GY46" i="15"/>
  <c r="HD63" i="15"/>
  <c r="HD65" i="15"/>
  <c r="HD66" i="15"/>
  <c r="HE62" i="15"/>
  <c r="HD64" i="15"/>
  <c r="HA45" i="15"/>
  <c r="GZ47" i="15"/>
  <c r="GZ48" i="15"/>
  <c r="GZ49" i="15"/>
  <c r="GZ46" i="15"/>
  <c r="HH31" i="15"/>
  <c r="HH32" i="15"/>
  <c r="HI28" i="15"/>
  <c r="HH29" i="15"/>
  <c r="HH30" i="15"/>
  <c r="HA46" i="15"/>
  <c r="HB45" i="15"/>
  <c r="HA47" i="15"/>
  <c r="HA48" i="15"/>
  <c r="HA49" i="15"/>
  <c r="HF62" i="15"/>
  <c r="HE63" i="15"/>
  <c r="HE64" i="15"/>
  <c r="HE65" i="15"/>
  <c r="HE66" i="15"/>
  <c r="HI31" i="15"/>
  <c r="HI32" i="15"/>
  <c r="HJ28" i="15"/>
  <c r="HI29" i="15"/>
  <c r="HI30" i="15"/>
  <c r="HJ29" i="15"/>
  <c r="HJ31" i="15"/>
  <c r="HJ32" i="15"/>
  <c r="HK28" i="15"/>
  <c r="HJ30" i="15"/>
  <c r="HB47" i="15"/>
  <c r="HB48" i="15"/>
  <c r="HB49" i="15"/>
  <c r="HB46" i="15"/>
  <c r="HC45" i="15"/>
  <c r="HF65" i="15"/>
  <c r="HF66" i="15"/>
  <c r="HF64" i="15"/>
  <c r="HG62" i="15"/>
  <c r="HF63" i="15"/>
  <c r="HG65" i="15"/>
  <c r="HG66" i="15"/>
  <c r="HG64" i="15"/>
  <c r="HG63" i="15"/>
  <c r="HH62" i="15"/>
  <c r="HC46" i="15"/>
  <c r="HD45" i="15"/>
  <c r="HC47" i="15"/>
  <c r="HC48" i="15"/>
  <c r="HC49" i="15"/>
  <c r="HK31" i="15"/>
  <c r="HK32" i="15"/>
  <c r="HK30" i="15"/>
  <c r="HL28" i="15"/>
  <c r="HK29" i="15"/>
  <c r="HE45" i="15"/>
  <c r="HD46" i="15"/>
  <c r="HD48" i="15"/>
  <c r="HD49" i="15"/>
  <c r="HD47" i="15"/>
  <c r="HH63" i="15"/>
  <c r="HH65" i="15"/>
  <c r="HH66" i="15"/>
  <c r="HH64" i="15"/>
  <c r="HI62" i="15"/>
  <c r="HL30" i="15"/>
  <c r="HL29" i="15"/>
  <c r="HL31" i="15"/>
  <c r="HL32" i="15"/>
  <c r="HM28" i="15"/>
  <c r="HM30" i="15"/>
  <c r="HN28" i="15"/>
  <c r="HM31" i="15"/>
  <c r="HM32" i="15"/>
  <c r="HM29" i="15"/>
  <c r="HI64" i="15"/>
  <c r="HI65" i="15"/>
  <c r="HI66" i="15"/>
  <c r="HI63" i="15"/>
  <c r="HJ62" i="15"/>
  <c r="HE48" i="15"/>
  <c r="HE49" i="15"/>
  <c r="HF45" i="15"/>
  <c r="HE47" i="15"/>
  <c r="HE46" i="15"/>
  <c r="HJ63" i="15"/>
  <c r="HK62" i="15"/>
  <c r="HJ65" i="15"/>
  <c r="HJ66" i="15"/>
  <c r="HJ64" i="15"/>
  <c r="HN29" i="15"/>
  <c r="HO28" i="15"/>
  <c r="HN30" i="15"/>
  <c r="HN31" i="15"/>
  <c r="HN32" i="15"/>
  <c r="HF48" i="15"/>
  <c r="HF49" i="15"/>
  <c r="HG45" i="15"/>
  <c r="HF46" i="15"/>
  <c r="HF47" i="15"/>
  <c r="HG47" i="15"/>
  <c r="HG46" i="15"/>
  <c r="HG48" i="15"/>
  <c r="HG49" i="15"/>
  <c r="HH45" i="15"/>
  <c r="HO31" i="15"/>
  <c r="HO32" i="15"/>
  <c r="HO29" i="15"/>
  <c r="HP28" i="15"/>
  <c r="HO30" i="15"/>
  <c r="HK64" i="15"/>
  <c r="HK65" i="15"/>
  <c r="HK66" i="15"/>
  <c r="HL62" i="15"/>
  <c r="HK63" i="15"/>
  <c r="HH48" i="15"/>
  <c r="HH49" i="15"/>
  <c r="HI45" i="15"/>
  <c r="HH46" i="15"/>
  <c r="HH47" i="15"/>
  <c r="HM62" i="15"/>
  <c r="HL65" i="15"/>
  <c r="HL66" i="15"/>
  <c r="HL64" i="15"/>
  <c r="HL63" i="15"/>
  <c r="HP31" i="15"/>
  <c r="HP32" i="15"/>
  <c r="HQ28" i="15"/>
  <c r="HP29" i="15"/>
  <c r="HP30" i="15"/>
  <c r="HQ29" i="15"/>
  <c r="HQ31" i="15"/>
  <c r="HQ32" i="15"/>
  <c r="HQ30" i="15"/>
  <c r="HR28" i="15"/>
  <c r="HI46" i="15"/>
  <c r="HI47" i="15"/>
  <c r="HI48" i="15"/>
  <c r="HI49" i="15"/>
  <c r="HJ45" i="15"/>
  <c r="HN62" i="15"/>
  <c r="HM63" i="15"/>
  <c r="HM64" i="15"/>
  <c r="HM65" i="15"/>
  <c r="HM66" i="15"/>
  <c r="HJ47" i="15"/>
  <c r="HK45" i="15"/>
  <c r="HJ48" i="15"/>
  <c r="HJ49" i="15"/>
  <c r="HJ46" i="15"/>
  <c r="HS28" i="15"/>
  <c r="HR30" i="15"/>
  <c r="HR29" i="15"/>
  <c r="HR31" i="15"/>
  <c r="HR32" i="15"/>
  <c r="HN63" i="15"/>
  <c r="HN65" i="15"/>
  <c r="HN66" i="15"/>
  <c r="HO62" i="15"/>
  <c r="HN64" i="15"/>
  <c r="HS31" i="15"/>
  <c r="HS32" i="15"/>
  <c r="HS29" i="15"/>
  <c r="HS30" i="15"/>
  <c r="HT28" i="15"/>
  <c r="HO64" i="15"/>
  <c r="HO65" i="15"/>
  <c r="HO66" i="15"/>
  <c r="HP62" i="15"/>
  <c r="HO63" i="15"/>
  <c r="HK47" i="15"/>
  <c r="HL45" i="15"/>
  <c r="HK46" i="15"/>
  <c r="HK48" i="15"/>
  <c r="HK49" i="15"/>
  <c r="HT31" i="15"/>
  <c r="HT32" i="15"/>
  <c r="HT29" i="15"/>
  <c r="HU28" i="15"/>
  <c r="HT30" i="15"/>
  <c r="HQ62" i="15"/>
  <c r="HP64" i="15"/>
  <c r="HP63" i="15"/>
  <c r="HP65" i="15"/>
  <c r="HP66" i="15"/>
  <c r="HM45" i="15"/>
  <c r="HL46" i="15"/>
  <c r="HL48" i="15"/>
  <c r="HL49" i="15"/>
  <c r="HL47" i="15"/>
  <c r="HV28" i="15"/>
  <c r="HU31" i="15"/>
  <c r="HU32" i="15"/>
  <c r="HU30" i="15"/>
  <c r="HU29" i="15"/>
  <c r="HN45" i="15"/>
  <c r="HM48" i="15"/>
  <c r="HM49" i="15"/>
  <c r="HM47" i="15"/>
  <c r="HM46" i="15"/>
  <c r="HQ65" i="15"/>
  <c r="HQ66" i="15"/>
  <c r="HQ64" i="15"/>
  <c r="HR62" i="15"/>
  <c r="HQ63" i="15"/>
  <c r="HR65" i="15"/>
  <c r="HR66" i="15"/>
  <c r="HR63" i="15"/>
  <c r="HS62" i="15"/>
  <c r="HR64" i="15"/>
  <c r="HO45" i="15"/>
  <c r="HN48" i="15"/>
  <c r="HN49" i="15"/>
  <c r="HN47" i="15"/>
  <c r="HN46" i="15"/>
  <c r="HV31" i="15"/>
  <c r="HV32" i="15"/>
  <c r="HV29" i="15"/>
  <c r="HV30" i="15"/>
  <c r="HW28" i="15"/>
  <c r="HT62" i="15"/>
  <c r="HS64" i="15"/>
  <c r="HS63" i="15"/>
  <c r="HS65" i="15"/>
  <c r="HS66" i="15"/>
  <c r="HW30" i="15"/>
  <c r="HX28" i="15"/>
  <c r="HW29" i="15"/>
  <c r="HW31" i="15"/>
  <c r="HW32" i="15"/>
  <c r="HP45" i="15"/>
  <c r="HO48" i="15"/>
  <c r="HO49" i="15"/>
  <c r="HO46" i="15"/>
  <c r="HO47" i="15"/>
  <c r="HX31" i="15"/>
  <c r="HX32" i="15"/>
  <c r="HX29" i="15"/>
  <c r="HY28" i="15"/>
  <c r="HX30" i="15"/>
  <c r="HP46" i="15"/>
  <c r="HP47" i="15"/>
  <c r="HP48" i="15"/>
  <c r="HP49" i="15"/>
  <c r="HQ45" i="15"/>
  <c r="HT63" i="15"/>
  <c r="HT64" i="15"/>
  <c r="HU62" i="15"/>
  <c r="HT65" i="15"/>
  <c r="HT66" i="15"/>
  <c r="HV62" i="15"/>
  <c r="HU63" i="15"/>
  <c r="HU64" i="15"/>
  <c r="HU65" i="15"/>
  <c r="HU66" i="15"/>
  <c r="HZ28" i="15"/>
  <c r="HY31" i="15"/>
  <c r="HY32" i="15"/>
  <c r="HY30" i="15"/>
  <c r="HY29" i="15"/>
  <c r="HQ46" i="15"/>
  <c r="HQ48" i="15"/>
  <c r="HQ49" i="15"/>
  <c r="HR45" i="15"/>
  <c r="HQ47" i="15"/>
  <c r="HR48" i="15"/>
  <c r="HR49" i="15"/>
  <c r="HR46" i="15"/>
  <c r="HS45" i="15"/>
  <c r="HR47" i="15"/>
  <c r="IA28" i="15"/>
  <c r="HZ30" i="15"/>
  <c r="HZ29" i="15"/>
  <c r="HZ31" i="15"/>
  <c r="HZ32" i="15"/>
  <c r="HV63" i="15"/>
  <c r="HW62" i="15"/>
  <c r="HV64" i="15"/>
  <c r="HV65" i="15"/>
  <c r="HV66" i="15"/>
  <c r="HX62" i="15"/>
  <c r="HW64" i="15"/>
  <c r="HW63" i="15"/>
  <c r="HW65" i="15"/>
  <c r="HW66" i="15"/>
  <c r="HT45" i="15"/>
  <c r="HS47" i="15"/>
  <c r="HS48" i="15"/>
  <c r="HS49" i="15"/>
  <c r="HS46" i="15"/>
  <c r="IA31" i="15"/>
  <c r="IA32" i="15"/>
  <c r="IA29" i="15"/>
  <c r="IA30" i="15"/>
  <c r="IB28" i="15"/>
  <c r="IB29" i="15"/>
  <c r="IB31" i="15"/>
  <c r="IB32" i="15"/>
  <c r="IB30" i="15"/>
  <c r="IC28" i="15"/>
  <c r="HT46" i="15"/>
  <c r="HT47" i="15"/>
  <c r="HT48" i="15"/>
  <c r="HT49" i="15"/>
  <c r="HU45" i="15"/>
  <c r="HY62" i="15"/>
  <c r="HX65" i="15"/>
  <c r="HX66" i="15"/>
  <c r="HX64" i="15"/>
  <c r="HX63" i="15"/>
  <c r="HV45" i="15"/>
  <c r="HU47" i="15"/>
  <c r="HU48" i="15"/>
  <c r="HU49" i="15"/>
  <c r="HU46" i="15"/>
  <c r="IC31" i="15"/>
  <c r="IC32" i="15"/>
  <c r="IC30" i="15"/>
  <c r="ID28" i="15"/>
  <c r="IC29" i="15"/>
  <c r="HY65" i="15"/>
  <c r="HY66" i="15"/>
  <c r="HY64" i="15"/>
  <c r="HZ62" i="15"/>
  <c r="HY63" i="15"/>
  <c r="HZ63" i="15"/>
  <c r="HZ64" i="15"/>
  <c r="IA62" i="15"/>
  <c r="HZ65" i="15"/>
  <c r="HZ66" i="15"/>
  <c r="ID31" i="15"/>
  <c r="ID32" i="15"/>
  <c r="ID29" i="15"/>
  <c r="ID30" i="15"/>
  <c r="IE28" i="15"/>
  <c r="HV47" i="15"/>
  <c r="HW45" i="15"/>
  <c r="HV46" i="15"/>
  <c r="HV48" i="15"/>
  <c r="HV49" i="15"/>
  <c r="IB62" i="15"/>
  <c r="IA64" i="15"/>
  <c r="IA63" i="15"/>
  <c r="IA65" i="15"/>
  <c r="IA66" i="15"/>
  <c r="HX45" i="15"/>
  <c r="HW47" i="15"/>
  <c r="HW48" i="15"/>
  <c r="HW49" i="15"/>
  <c r="HW46" i="15"/>
  <c r="IE30" i="15"/>
  <c r="IF28" i="15"/>
  <c r="IE29" i="15"/>
  <c r="IE31" i="15"/>
  <c r="IE32" i="15"/>
  <c r="IF30" i="15"/>
  <c r="IG28" i="15"/>
  <c r="IF31" i="15"/>
  <c r="IF32" i="15"/>
  <c r="IF29" i="15"/>
  <c r="HX46" i="15"/>
  <c r="HX47" i="15"/>
  <c r="HX48" i="15"/>
  <c r="HX49" i="15"/>
  <c r="HY45" i="15"/>
  <c r="IB65" i="15"/>
  <c r="IB66" i="15"/>
  <c r="IC62" i="15"/>
  <c r="IB63" i="15"/>
  <c r="IB64" i="15"/>
  <c r="ID62" i="15"/>
  <c r="IC63" i="15"/>
  <c r="IC64" i="15"/>
  <c r="IC65" i="15"/>
  <c r="IC66" i="15"/>
  <c r="IH28" i="15"/>
  <c r="IG31" i="15"/>
  <c r="IG32" i="15"/>
  <c r="IG30" i="15"/>
  <c r="IG29" i="15"/>
  <c r="HZ45" i="15"/>
  <c r="HY47" i="15"/>
  <c r="HY48" i="15"/>
  <c r="HY49" i="15"/>
  <c r="HY46" i="15"/>
  <c r="HZ47" i="15"/>
  <c r="HZ46" i="15"/>
  <c r="IA45" i="15"/>
  <c r="HZ48" i="15"/>
  <c r="HZ49" i="15"/>
  <c r="II28" i="15"/>
  <c r="IH30" i="15"/>
  <c r="IH29" i="15"/>
  <c r="IH31" i="15"/>
  <c r="IH32" i="15"/>
  <c r="IE62" i="15"/>
  <c r="ID64" i="15"/>
  <c r="ID65" i="15"/>
  <c r="ID66" i="15"/>
  <c r="ID63" i="15"/>
  <c r="IE65" i="15"/>
  <c r="IE66" i="15"/>
  <c r="IE63" i="15"/>
  <c r="IE64" i="15"/>
  <c r="IF62" i="15"/>
  <c r="II31" i="15"/>
  <c r="II32" i="15"/>
  <c r="II29" i="15"/>
  <c r="II30" i="15"/>
  <c r="IJ28" i="15"/>
  <c r="IA47" i="15"/>
  <c r="IA48" i="15"/>
  <c r="IA49" i="15"/>
  <c r="IA46" i="15"/>
  <c r="IB45" i="15"/>
  <c r="IJ30" i="15"/>
  <c r="IK28" i="15"/>
  <c r="IJ31" i="15"/>
  <c r="IJ32" i="15"/>
  <c r="IJ29" i="15"/>
  <c r="IB46" i="15"/>
  <c r="IB47" i="15"/>
  <c r="IB48" i="15"/>
  <c r="IB49" i="15"/>
  <c r="IC45" i="15"/>
  <c r="IG62" i="15"/>
  <c r="IF65" i="15"/>
  <c r="IF66" i="15"/>
  <c r="IF64" i="15"/>
  <c r="IF63" i="15"/>
  <c r="IK29" i="15"/>
  <c r="IK30" i="15"/>
  <c r="IK31" i="15"/>
  <c r="IK32" i="15"/>
  <c r="IL28" i="15"/>
  <c r="IG65" i="15"/>
  <c r="IG66" i="15"/>
  <c r="IG64" i="15"/>
  <c r="IH62" i="15"/>
  <c r="IG63" i="15"/>
  <c r="IC46" i="15"/>
  <c r="IC48" i="15"/>
  <c r="IC49" i="15"/>
  <c r="ID45" i="15"/>
  <c r="IC47" i="15"/>
  <c r="IL29" i="15"/>
  <c r="IL31" i="15"/>
  <c r="IL32" i="15"/>
  <c r="IM28" i="15"/>
  <c r="IL30" i="15"/>
  <c r="ID48" i="15"/>
  <c r="ID49" i="15"/>
  <c r="ID46" i="15"/>
  <c r="IE45" i="15"/>
  <c r="ID47" i="15"/>
  <c r="IH63" i="15"/>
  <c r="IH64" i="15"/>
  <c r="II62" i="15"/>
  <c r="IH65" i="15"/>
  <c r="IH66" i="15"/>
  <c r="IF45" i="15"/>
  <c r="IE47" i="15"/>
  <c r="IE46" i="15"/>
  <c r="IE48" i="15"/>
  <c r="IE49" i="15"/>
  <c r="IN28" i="15"/>
  <c r="IM30" i="15"/>
  <c r="IM31" i="15"/>
  <c r="IM32" i="15"/>
  <c r="IM29" i="15"/>
  <c r="II65" i="15"/>
  <c r="II66" i="15"/>
  <c r="II63" i="15"/>
  <c r="II64" i="15"/>
  <c r="IJ62" i="15"/>
  <c r="IK62" i="15"/>
  <c r="IJ63" i="15"/>
  <c r="IJ64" i="15"/>
  <c r="IJ65" i="15"/>
  <c r="IJ66" i="15"/>
  <c r="IN31" i="15"/>
  <c r="IN32" i="15"/>
  <c r="IN29" i="15"/>
  <c r="IO28" i="15"/>
  <c r="IN30" i="15"/>
  <c r="IF46" i="15"/>
  <c r="IF47" i="15"/>
  <c r="IF48" i="15"/>
  <c r="IF49" i="15"/>
  <c r="IG45" i="15"/>
  <c r="IK64" i="15"/>
  <c r="IK63" i="15"/>
  <c r="IK65" i="15"/>
  <c r="IK66" i="15"/>
  <c r="IL62" i="15"/>
  <c r="IG47" i="15"/>
  <c r="IG48" i="15"/>
  <c r="IG49" i="15"/>
  <c r="IG46" i="15"/>
  <c r="IH45" i="15"/>
  <c r="IO30" i="15"/>
  <c r="IP28" i="15"/>
  <c r="IO29" i="15"/>
  <c r="IO31" i="15"/>
  <c r="IO32" i="15"/>
  <c r="IQ28" i="15"/>
  <c r="IP30" i="15"/>
  <c r="IP29" i="15"/>
  <c r="IP31" i="15"/>
  <c r="IP32" i="15"/>
  <c r="IH46" i="15"/>
  <c r="IH48" i="15"/>
  <c r="IH49" i="15"/>
  <c r="II45" i="15"/>
  <c r="IH47" i="15"/>
  <c r="IL63" i="15"/>
  <c r="IL65" i="15"/>
  <c r="IL66" i="15"/>
  <c r="IM62" i="15"/>
  <c r="IL64" i="15"/>
  <c r="IM64" i="15"/>
  <c r="IM63" i="15"/>
  <c r="IM65" i="15"/>
  <c r="IM66" i="15"/>
  <c r="IN62" i="15"/>
  <c r="II47" i="15"/>
  <c r="II48" i="15"/>
  <c r="II49" i="15"/>
  <c r="II46" i="15"/>
  <c r="IJ45" i="15"/>
  <c r="IQ31" i="15"/>
  <c r="IQ32" i="15"/>
  <c r="IQ29" i="15"/>
  <c r="IQ30" i="15"/>
  <c r="IR28" i="15"/>
  <c r="IR31" i="15"/>
  <c r="IR32" i="15"/>
  <c r="IS28" i="15"/>
  <c r="IR30" i="15"/>
  <c r="IR29" i="15"/>
  <c r="IK45" i="15"/>
  <c r="IJ46" i="15"/>
  <c r="IJ48" i="15"/>
  <c r="IJ49" i="15"/>
  <c r="IJ47" i="15"/>
  <c r="IN63" i="15"/>
  <c r="IN64" i="15"/>
  <c r="IO62" i="15"/>
  <c r="IN65" i="15"/>
  <c r="IN66" i="15"/>
  <c r="IS31" i="15"/>
  <c r="IS32" i="15"/>
  <c r="IT28" i="15"/>
  <c r="IS30" i="15"/>
  <c r="IS29" i="15"/>
  <c r="IK47" i="15"/>
  <c r="IK48" i="15"/>
  <c r="IK49" i="15"/>
  <c r="IL45" i="15"/>
  <c r="IK46" i="15"/>
  <c r="IP62" i="15"/>
  <c r="IO63" i="15"/>
  <c r="IO64" i="15"/>
  <c r="IO65" i="15"/>
  <c r="IO66" i="15"/>
  <c r="IP65" i="15"/>
  <c r="IP66" i="15"/>
  <c r="IP63" i="15"/>
  <c r="IP64" i="15"/>
  <c r="IQ62" i="15"/>
  <c r="IL47" i="15"/>
  <c r="IL48" i="15"/>
  <c r="IL49" i="15"/>
  <c r="IL46" i="15"/>
  <c r="IM45" i="15"/>
  <c r="IU28" i="15"/>
  <c r="IT29" i="15"/>
  <c r="IT31" i="15"/>
  <c r="IT32" i="15"/>
  <c r="IT30" i="15"/>
  <c r="IM46" i="15"/>
  <c r="IM48" i="15"/>
  <c r="IM49" i="15"/>
  <c r="IM47" i="15"/>
  <c r="IN45" i="15"/>
  <c r="IQ64" i="15"/>
  <c r="IQ65" i="15"/>
  <c r="IQ66" i="15"/>
  <c r="IR62" i="15"/>
  <c r="IQ63" i="15"/>
  <c r="IU30" i="15"/>
  <c r="IU29" i="15"/>
  <c r="IV28" i="15"/>
  <c r="IU31" i="15"/>
  <c r="IU32" i="15"/>
  <c r="IV31" i="15"/>
  <c r="IV32" i="15"/>
  <c r="IV29" i="15"/>
  <c r="IV30" i="15"/>
  <c r="IR63" i="15"/>
  <c r="IR64" i="15"/>
  <c r="IS62" i="15"/>
  <c r="IR65" i="15"/>
  <c r="IR66" i="15"/>
  <c r="IN48" i="15"/>
  <c r="IN49" i="15"/>
  <c r="IN46" i="15"/>
  <c r="IN47" i="15"/>
  <c r="IO45" i="15"/>
  <c r="IS63" i="15"/>
  <c r="IT62" i="15"/>
  <c r="IS65" i="15"/>
  <c r="IS66" i="15"/>
  <c r="IS64" i="15"/>
  <c r="IO47" i="15"/>
  <c r="IO48" i="15"/>
  <c r="IO49" i="15"/>
  <c r="IO46" i="15"/>
  <c r="IP45" i="15"/>
  <c r="IQ45" i="15"/>
  <c r="IP46" i="15"/>
  <c r="IP48" i="15"/>
  <c r="IP49" i="15"/>
  <c r="IP47" i="15"/>
  <c r="IU62" i="15"/>
  <c r="IT65" i="15"/>
  <c r="IT66" i="15"/>
  <c r="IT64" i="15"/>
  <c r="IT63" i="15"/>
  <c r="IU63" i="15"/>
  <c r="IV62" i="15"/>
  <c r="IU65" i="15"/>
  <c r="IU66" i="15"/>
  <c r="IU64" i="15"/>
  <c r="IQ47" i="15"/>
  <c r="IQ46" i="15"/>
  <c r="IQ48" i="15"/>
  <c r="IQ49" i="15"/>
  <c r="IR45" i="15"/>
  <c r="IV64" i="15"/>
  <c r="IV63" i="15"/>
  <c r="IV65" i="15"/>
  <c r="IV66" i="15"/>
  <c r="IS45" i="15"/>
  <c r="IR47" i="15"/>
  <c r="IR48" i="15"/>
  <c r="IR49" i="15"/>
  <c r="IR46" i="15"/>
  <c r="IS48" i="15"/>
  <c r="IS49" i="15"/>
  <c r="IT45" i="15"/>
  <c r="IS47" i="15"/>
  <c r="IS46" i="15"/>
  <c r="IT48" i="15"/>
  <c r="IT49" i="15"/>
  <c r="IT46" i="15"/>
  <c r="IT47" i="15"/>
  <c r="IU45" i="15"/>
  <c r="IU47" i="15"/>
  <c r="IU48" i="15"/>
  <c r="IU49" i="15"/>
  <c r="IV45" i="15"/>
  <c r="IU46" i="15"/>
  <c r="IV48" i="15"/>
  <c r="IV49" i="15"/>
  <c r="IV47" i="15"/>
  <c r="IV46" i="15"/>
</calcChain>
</file>

<file path=xl/comments1.xml><?xml version="1.0" encoding="utf-8"?>
<comments xmlns="http://schemas.openxmlformats.org/spreadsheetml/2006/main">
  <authors>
    <author>VALUED SONY CUSTOMER</author>
  </authors>
  <commentList>
    <comment ref="F47" authorId="0">
      <text>
        <r>
          <rPr>
            <b/>
            <sz val="8"/>
            <color indexed="81"/>
            <rFont val="Tahoma"/>
            <family val="2"/>
          </rPr>
          <t>comment</t>
        </r>
      </text>
    </comment>
  </commentList>
</comments>
</file>

<file path=xl/comments2.xml><?xml version="1.0" encoding="utf-8"?>
<comments xmlns="http://schemas.openxmlformats.org/spreadsheetml/2006/main">
  <authors>
    <author>Nancy A. Kaul</author>
    <author>Nancy Kaul</author>
    <author>Jean T. Zimmerman</author>
  </authors>
  <commentList>
    <comment ref="D35" authorId="0">
      <text>
        <r>
          <rPr>
            <sz val="8"/>
            <color indexed="81"/>
            <rFont val="Tahoma"/>
            <family val="2"/>
          </rPr>
          <t xml:space="preserve">This balance is carried forward to the Cash Flow Report, Cell B63 (Beginning Cash Balance).
</t>
        </r>
      </text>
    </comment>
    <comment ref="D36" authorId="0">
      <text>
        <r>
          <rPr>
            <sz val="8"/>
            <color indexed="81"/>
            <rFont val="Tahoma"/>
            <family val="2"/>
          </rPr>
          <t xml:space="preserve">This balance is carried forward to the Year-End Balance Sheet, Cell F12 (Accounts Receivable).  It is adjusted for Credit Sales and Received on Account detailed on the Sales Worksheet.
</t>
        </r>
      </text>
    </comment>
    <comment ref="D37" authorId="0">
      <text>
        <r>
          <rPr>
            <sz val="8"/>
            <color indexed="81"/>
            <rFont val="Tahoma"/>
            <family val="2"/>
          </rPr>
          <t xml:space="preserve">This balance is carried forward to the Inventory Worksheet, Cell D75 (Beginning Inventory)
</t>
        </r>
      </text>
    </comment>
    <comment ref="D38" authorId="0">
      <text>
        <r>
          <rPr>
            <sz val="8"/>
            <color indexed="81"/>
            <rFont val="Tahoma"/>
            <family val="2"/>
          </rPr>
          <t xml:space="preserve">This balance is carried forward to the Year-End Balance Sheet, Cell F14 (Security Deposits).
</t>
        </r>
      </text>
    </comment>
    <comment ref="D39" authorId="0">
      <text>
        <r>
          <rPr>
            <sz val="8"/>
            <color indexed="81"/>
            <rFont val="Tahoma"/>
            <family val="2"/>
          </rPr>
          <t xml:space="preserve">This balance is carried forward to the Year-End Balance Sheet, Cell F15 (Other Current Assets).
It is adjusted for payments entered below in the Payoff Schedule.
</t>
        </r>
      </text>
    </comment>
    <comment ref="D44" authorId="0">
      <text>
        <r>
          <rPr>
            <sz val="8"/>
            <color indexed="81"/>
            <rFont val="Tahoma"/>
            <family val="2"/>
          </rPr>
          <t>This balance is carried forward to the Year-End Balance Sheet, Cell F19 (Property, Plant &amp; Equipment). It is adjusted for additions detailed on the Capital Budget Worksheet.</t>
        </r>
      </text>
    </comment>
    <comment ref="D45" authorId="0">
      <text>
        <r>
          <rPr>
            <sz val="8"/>
            <color indexed="81"/>
            <rFont val="Tahoma"/>
            <family val="2"/>
          </rPr>
          <t>This balance is carried forward to the Year-End Balance Sheet, Cell F19 (Property, Plant &amp; Equipment). It is adjusted for additions detailed on the Capital Budget Worksheet.</t>
        </r>
      </text>
    </comment>
    <comment ref="D46" authorId="0">
      <text>
        <r>
          <rPr>
            <sz val="8"/>
            <color indexed="81"/>
            <rFont val="Tahoma"/>
            <family val="2"/>
          </rPr>
          <t>This balance is carried forward to the Year-End Balance Sheet, Cell F19 (Property, Plant &amp; Equipment). It is adjusted for additions detailed on the Capital Budget Worksheet.</t>
        </r>
      </text>
    </comment>
    <comment ref="D47" authorId="0">
      <text>
        <r>
          <rPr>
            <sz val="8"/>
            <color indexed="81"/>
            <rFont val="Tahoma"/>
            <family val="2"/>
          </rPr>
          <t>This balance is carried forward to the Year-End Balance Sheet, Cell F19 (Property, Plant &amp; Equipment). It is adjusted for additions detailed on the Capital Budget Worksheet.</t>
        </r>
      </text>
    </comment>
    <comment ref="D48" authorId="0">
      <text>
        <r>
          <rPr>
            <sz val="8"/>
            <color indexed="81"/>
            <rFont val="Tahoma"/>
            <family val="2"/>
          </rPr>
          <t>This balance is carried forward to the Year-End Balance Sheet, Cell F19 (Property, Plant &amp; Equipment). It is adjusted for additions detailed on the Capital Budget Worksheet.</t>
        </r>
      </text>
    </comment>
    <comment ref="D49" authorId="0">
      <text>
        <r>
          <rPr>
            <sz val="8"/>
            <color indexed="81"/>
            <rFont val="Tahoma"/>
            <family val="2"/>
          </rPr>
          <t>This balance is carried forward to the Year-End Balance Sheet, Cell F19 (Property, Plant &amp; Equipment). It is adjusted for additions detailed on the Capital Budget Worksheet.</t>
        </r>
      </text>
    </comment>
    <comment ref="D50" authorId="0">
      <text>
        <r>
          <rPr>
            <sz val="8"/>
            <color indexed="81"/>
            <rFont val="Tahoma"/>
            <family val="2"/>
          </rPr>
          <t>This balance is carried forward to the Year-End Balance Sheet, Cell F19 (Property, Plant &amp; Equipment). It is adjusted for additions detailed on the Capital Budget Worksheet.</t>
        </r>
      </text>
    </comment>
    <comment ref="D51" authorId="0">
      <text>
        <r>
          <rPr>
            <sz val="8"/>
            <color indexed="81"/>
            <rFont val="Tahoma"/>
            <family val="2"/>
          </rPr>
          <t xml:space="preserve">This balance is carried forward to the Year-End Balance Sheet, Cell F20 (Accumulated Depreciation). </t>
        </r>
      </text>
    </comment>
    <comment ref="D52" authorId="0">
      <text>
        <r>
          <rPr>
            <sz val="8"/>
            <color indexed="81"/>
            <rFont val="Tahoma"/>
            <family val="2"/>
          </rPr>
          <t xml:space="preserve">This balance is carried forward to the Year-End Balance Sheet, Cell F21 (Other Non-current Assets). It is adjusted for payments entered below in the Payoff Schedule. </t>
        </r>
      </text>
    </comment>
    <comment ref="C53" authorId="1">
      <text>
        <r>
          <rPr>
            <sz val="8"/>
            <color indexed="81"/>
            <rFont val="Tahoma"/>
            <family val="2"/>
          </rPr>
          <t xml:space="preserve">
Total Non-current Assets includes Fixed Assets
</t>
        </r>
      </text>
    </comment>
    <comment ref="D61" authorId="0">
      <text>
        <r>
          <rPr>
            <sz val="8"/>
            <color indexed="81"/>
            <rFont val="Tahoma"/>
            <family val="2"/>
          </rPr>
          <t xml:space="preserve">This balance is carried forward to the Year-End Balance Sheet, Cell F29 (Accounts Payable). It is adjusted for payments entered in the payoff schedule, below.  It is also adjusted for Inventory/Raw Material Purchases (credit) and Payment on Account detailed on the Inventory Worksheet.
</t>
        </r>
      </text>
    </comment>
    <comment ref="D62" authorId="0">
      <text>
        <r>
          <rPr>
            <sz val="8"/>
            <color indexed="81"/>
            <rFont val="Tahoma"/>
            <family val="2"/>
          </rPr>
          <t xml:space="preserve">This balance is carried forward to the Equity &amp; Debt Worksheet, Cell C137 (Line of Credit Existing Balance). The end-of-year balance calculated on the Equity &amp; Debt Worksheet is carried forward to the Year-End Balance Sheet.
</t>
        </r>
      </text>
    </comment>
    <comment ref="D63" authorId="0">
      <text>
        <r>
          <rPr>
            <sz val="8"/>
            <color indexed="81"/>
            <rFont val="Tahoma"/>
            <family val="2"/>
          </rPr>
          <t xml:space="preserve">This balance is carried forward to the Year-End Balance Sheet, Cell F31 (Other Current Liabilities). It is adjusted for payments entered in the payoff schedule, below.  
</t>
        </r>
      </text>
    </comment>
    <comment ref="C67" authorId="2">
      <text>
        <r>
          <rPr>
            <sz val="8"/>
            <color indexed="81"/>
            <rFont val="Tahoma"/>
            <family val="2"/>
          </rPr>
          <t xml:space="preserve">Combine any existing long-term loans and enter the total outstanding balance here.
</t>
        </r>
      </text>
    </comment>
    <comment ref="D67" authorId="0">
      <text>
        <r>
          <rPr>
            <sz val="8"/>
            <color indexed="81"/>
            <rFont val="Tahoma"/>
            <family val="2"/>
          </rPr>
          <t xml:space="preserve">This balance is carried forward to the Equity &amp; Debt Worksheet, Cell C84 (Traditional Loans, Existing Balance). The end-of-year balance calculated on the Equity &amp; Debt Worksheet is carried forward to the Year-End Balance Sheet.
</t>
        </r>
      </text>
    </comment>
    <comment ref="D68" authorId="0">
      <text>
        <r>
          <rPr>
            <sz val="8"/>
            <color indexed="81"/>
            <rFont val="Tahoma"/>
            <family val="2"/>
          </rPr>
          <t xml:space="preserve">This balance is carried forward to the Equity &amp; Debt Worksheet, Cell C44 (Real Estate Loans, Existing Balance). The end of year balance calculated on the Equity &amp; Debt Worksheet is carried forward to the Year-End Balance Sheet.
</t>
        </r>
      </text>
    </comment>
    <comment ref="D69" authorId="0">
      <text>
        <r>
          <rPr>
            <sz val="8"/>
            <color indexed="81"/>
            <rFont val="Tahoma"/>
            <family val="2"/>
          </rPr>
          <t xml:space="preserve">This balance is carried forward to the Year-End Balance Sheet, Cell F37 (Other Non-Current Liabilities). It is adjusted for payments entered in the payoff schedule, below.  
</t>
        </r>
      </text>
    </comment>
    <comment ref="D76" authorId="0">
      <text>
        <r>
          <rPr>
            <sz val="8"/>
            <color indexed="81"/>
            <rFont val="Tahoma"/>
            <family val="2"/>
          </rPr>
          <t xml:space="preserve">This balance is carried forward to the Year-End Balance Sheet, Cell F44 (Equity Investments).
</t>
        </r>
      </text>
    </comment>
    <comment ref="D77" authorId="0">
      <text>
        <r>
          <rPr>
            <sz val="8"/>
            <color indexed="81"/>
            <rFont val="Tahoma"/>
            <family val="2"/>
          </rPr>
          <t xml:space="preserve">This balance is carried forward to the Year-End Balance Sheet, Cell F45 (Retained Earnings). It is adjusted for earnings detailed on the Year-End Income Statement and Dividends Paid on the Capital Budget.
</t>
        </r>
      </text>
    </comment>
    <comment ref="D78" authorId="0">
      <text>
        <r>
          <rPr>
            <sz val="8"/>
            <color indexed="81"/>
            <rFont val="Tahoma"/>
            <family val="2"/>
          </rPr>
          <t xml:space="preserve">This balance is carried forward to the Year-End Balance Sheet, Cell F46 (Owner's and Investor's Draws). It is adjusted for Owner' s Draws detailed on the Cash Flow Report and estimated tax payments if your company is not a C Corporation.
</t>
        </r>
      </text>
    </comment>
    <comment ref="D112" authorId="0">
      <text>
        <r>
          <rPr>
            <sz val="8"/>
            <color indexed="81"/>
            <rFont val="Tahoma"/>
            <family val="2"/>
          </rPr>
          <t xml:space="preserve">Payments entered here are carried forward to the Cash Flow Report, Line 13, Other Cash In.
</t>
        </r>
      </text>
    </comment>
    <comment ref="D113" authorId="0">
      <text>
        <r>
          <rPr>
            <sz val="8"/>
            <color indexed="81"/>
            <rFont val="Tahoma"/>
            <family val="2"/>
          </rPr>
          <t xml:space="preserve">Payments entered here are carried forward to the Cash Flow Report, Line 13, Other Cash In.
</t>
        </r>
      </text>
    </comment>
    <comment ref="D114" authorId="0">
      <text>
        <r>
          <rPr>
            <sz val="8"/>
            <color indexed="81"/>
            <rFont val="Tahoma"/>
            <family val="2"/>
          </rPr>
          <t xml:space="preserve">Payments entered here are carried forward to the Cash Flow Report, Line 52, Paid on Account.
</t>
        </r>
      </text>
    </comment>
    <comment ref="D115" authorId="0">
      <text>
        <r>
          <rPr>
            <sz val="8"/>
            <color indexed="81"/>
            <rFont val="Tahoma"/>
            <family val="2"/>
          </rPr>
          <t xml:space="preserve">Payments entered here are carried forward to the Cash Flow Report, Line 59, Other Cash Out.
</t>
        </r>
      </text>
    </comment>
    <comment ref="D116" authorId="0">
      <text>
        <r>
          <rPr>
            <sz val="8"/>
            <color indexed="81"/>
            <rFont val="Tahoma"/>
            <family val="2"/>
          </rPr>
          <t xml:space="preserve">Payments entered here are carried forward to the Cash Flow Report, Line 59, Other Cash Out.
</t>
        </r>
      </text>
    </comment>
    <comment ref="D120" authorId="0">
      <text>
        <r>
          <rPr>
            <sz val="8"/>
            <color indexed="81"/>
            <rFont val="Tahoma"/>
            <family val="2"/>
          </rPr>
          <t xml:space="preserve">Payments entered here are carried forward to the Cash Flow Report, Line 74, Other Cash In.
</t>
        </r>
      </text>
    </comment>
    <comment ref="D121" authorId="0">
      <text>
        <r>
          <rPr>
            <sz val="8"/>
            <color indexed="81"/>
            <rFont val="Tahoma"/>
            <family val="2"/>
          </rPr>
          <t xml:space="preserve">Payments entered here are carried forward to the Cash Flow Report, Line 74, Other Cash In.
</t>
        </r>
      </text>
    </comment>
    <comment ref="D122" authorId="0">
      <text>
        <r>
          <rPr>
            <sz val="8"/>
            <color indexed="81"/>
            <rFont val="Tahoma"/>
            <family val="2"/>
          </rPr>
          <t xml:space="preserve">Payments entered here are carried forward to the Cash Flow Report, Line 113, Paid on Account.
</t>
        </r>
      </text>
    </comment>
    <comment ref="D123" authorId="0">
      <text>
        <r>
          <rPr>
            <sz val="8"/>
            <color indexed="81"/>
            <rFont val="Tahoma"/>
            <family val="2"/>
          </rPr>
          <t xml:space="preserve">Payments entered here are carried forward to the Cash Flow Report, Line 120, Other Cash Out.
</t>
        </r>
      </text>
    </comment>
    <comment ref="D124" authorId="0">
      <text>
        <r>
          <rPr>
            <sz val="8"/>
            <color indexed="81"/>
            <rFont val="Tahoma"/>
            <family val="2"/>
          </rPr>
          <t xml:space="preserve">Payments entered here are carried forward to the Cash Flow Report, Line 120, Other Cash Out.
</t>
        </r>
      </text>
    </comment>
    <comment ref="D128" authorId="0">
      <text>
        <r>
          <rPr>
            <sz val="8"/>
            <color indexed="81"/>
            <rFont val="Tahoma"/>
            <family val="2"/>
          </rPr>
          <t xml:space="preserve">Payments entered here are carried forward to the Cash Flow Report, Line 135, Other Cash In.
</t>
        </r>
      </text>
    </comment>
    <comment ref="D129" authorId="0">
      <text>
        <r>
          <rPr>
            <sz val="8"/>
            <color indexed="81"/>
            <rFont val="Tahoma"/>
            <family val="2"/>
          </rPr>
          <t xml:space="preserve">Payments entered here are carried forward to the Cash Flow Report, Line 135, Other Cash In.
</t>
        </r>
      </text>
    </comment>
    <comment ref="D130" authorId="0">
      <text>
        <r>
          <rPr>
            <sz val="8"/>
            <color indexed="81"/>
            <rFont val="Tahoma"/>
            <family val="2"/>
          </rPr>
          <t xml:space="preserve">Payments entered here are carried forward to the Cash Flow Report, Line 174, Paid on Account.
</t>
        </r>
      </text>
    </comment>
    <comment ref="D131" authorId="0">
      <text>
        <r>
          <rPr>
            <sz val="8"/>
            <color indexed="81"/>
            <rFont val="Tahoma"/>
            <family val="2"/>
          </rPr>
          <t xml:space="preserve">Payments entered here are carried forward to the Cash Flow Report, Line 181, Other Cash Out.
</t>
        </r>
      </text>
    </comment>
    <comment ref="D132" authorId="0">
      <text>
        <r>
          <rPr>
            <sz val="8"/>
            <color indexed="81"/>
            <rFont val="Tahoma"/>
            <family val="2"/>
          </rPr>
          <t xml:space="preserve">Payments entered here are carried forward to the Cash Flow Report, Line 181, Other Cash Out.
</t>
        </r>
      </text>
    </comment>
  </commentList>
</comments>
</file>

<file path=xl/comments3.xml><?xml version="1.0" encoding="utf-8"?>
<comments xmlns="http://schemas.openxmlformats.org/spreadsheetml/2006/main">
  <authors>
    <author>Nancy A. Kaul</author>
    <author xml:space="preserve"> </author>
  </authors>
  <commentList>
    <comment ref="C45" authorId="0">
      <text>
        <r>
          <rPr>
            <sz val="8"/>
            <color indexed="81"/>
            <rFont val="Tahoma"/>
            <family val="2"/>
          </rPr>
          <t xml:space="preserve">Equity Investments are carried forward to the Cash Flow Report in cell B11 (Pre Start-Up Equity Received)
</t>
        </r>
      </text>
    </comment>
    <comment ref="C46" authorId="0">
      <text>
        <r>
          <rPr>
            <sz val="8"/>
            <color indexed="81"/>
            <rFont val="Tahoma"/>
            <family val="2"/>
          </rPr>
          <t xml:space="preserve">Loan proceeds are carried forward to the Cash Flow Report in cell B12 (Pre Start-Up Loans Received)
</t>
        </r>
      </text>
    </comment>
    <comment ref="C47" authorId="0">
      <text>
        <r>
          <rPr>
            <sz val="8"/>
            <color indexed="81"/>
            <rFont val="Tahoma"/>
            <family val="2"/>
          </rPr>
          <t xml:space="preserve">Real-Estate Loans are carried forward to the Cash Flow Report in cell B12 (Pre Start-Up Loans Received)
</t>
        </r>
      </text>
    </comment>
    <comment ref="D56" authorId="0">
      <text>
        <r>
          <rPr>
            <sz val="8"/>
            <color indexed="81"/>
            <rFont val="Tahoma"/>
            <family val="2"/>
          </rPr>
          <t>Total Security Deposits are carried forward to the Cash Flow Report in cell B59 (Pre Start-Up Other Cash Out).  They are also carried to the Year-End Balance Sheet cell F14 (Security Deposits)</t>
        </r>
      </text>
    </comment>
    <comment ref="D59" authorId="0">
      <text>
        <r>
          <rPr>
            <sz val="8"/>
            <color indexed="81"/>
            <rFont val="Tahoma"/>
            <family val="2"/>
          </rPr>
          <t xml:space="preserve">Opening Inventory purchases are carried forward to the Cash Flow Report in cell B20 (Pre Start-Up Inventory Expenditures, Cash)
</t>
        </r>
      </text>
    </comment>
    <comment ref="D62" authorId="0">
      <text>
        <r>
          <rPr>
            <sz val="8"/>
            <color indexed="81"/>
            <rFont val="Tahoma"/>
            <family val="2"/>
          </rPr>
          <t xml:space="preserve">Computer Equipment purchases are carried to the Capital Budget cell D39 for depreciation calculation
</t>
        </r>
      </text>
    </comment>
    <comment ref="D63" authorId="0">
      <text>
        <r>
          <rPr>
            <sz val="8"/>
            <color indexed="81"/>
            <rFont val="Tahoma"/>
            <family val="2"/>
          </rPr>
          <t>Equipment &amp; Machinery purchases are carried to the Capital Budget cell D40 for depreciation calculation</t>
        </r>
      </text>
    </comment>
    <comment ref="D64" authorId="0">
      <text>
        <r>
          <rPr>
            <sz val="8"/>
            <color indexed="81"/>
            <rFont val="Tahoma"/>
            <family val="2"/>
          </rPr>
          <t>Furniture &amp; Fixtures purchases are carried to the Capital Budget cell D41 for depreciation calculation</t>
        </r>
      </text>
    </comment>
    <comment ref="D65" authorId="0">
      <text>
        <r>
          <rPr>
            <sz val="8"/>
            <color indexed="81"/>
            <rFont val="Tahoma"/>
            <family val="2"/>
          </rPr>
          <t xml:space="preserve">Vehicle purchases are carried to the Capital Budget cell D42 for depreciation calculation
</t>
        </r>
      </text>
    </comment>
    <comment ref="D66" authorId="0">
      <text>
        <r>
          <rPr>
            <sz val="8"/>
            <color indexed="81"/>
            <rFont val="Tahoma"/>
            <family val="2"/>
          </rPr>
          <t xml:space="preserve">Leasehold Improvements are carried to the Capital Budget cell D43 for depreciation calculation
</t>
        </r>
      </text>
    </comment>
    <comment ref="D67" authorId="0">
      <text>
        <r>
          <rPr>
            <sz val="8"/>
            <color indexed="81"/>
            <rFont val="Tahoma"/>
            <family val="2"/>
          </rPr>
          <t xml:space="preserve">Building purchases are carried to the Capital Budget cell D44 for depreciation calculation
</t>
        </r>
      </text>
    </comment>
    <comment ref="D68" authorId="0">
      <text>
        <r>
          <rPr>
            <sz val="8"/>
            <color indexed="81"/>
            <rFont val="Tahoma"/>
            <family val="2"/>
          </rPr>
          <t xml:space="preserve">Land is not depreciated.  It is carried forward to the Year-End Balance Sheet through the Cash Flow Report row 54.
</t>
        </r>
      </text>
    </comment>
    <comment ref="E69" authorId="0">
      <text>
        <r>
          <rPr>
            <sz val="8"/>
            <color indexed="81"/>
            <rFont val="Tahoma"/>
            <family val="2"/>
          </rPr>
          <t xml:space="preserve">Total Capital Expenditures are carried forward to the Cash Flow Report in cell B54 (Pre Start-Up Capital Purchases)
</t>
        </r>
      </text>
    </comment>
    <comment ref="C72" authorId="0">
      <text>
        <r>
          <rPr>
            <sz val="8"/>
            <color indexed="81"/>
            <rFont val="Tahoma"/>
            <family val="2"/>
          </rPr>
          <t xml:space="preserve">Accounting fees are carried forward to the Cash Flow Report in cell B39 (Pre Start-Up Professional Fees)
</t>
        </r>
      </text>
    </comment>
    <comment ref="C73" authorId="0">
      <text>
        <r>
          <rPr>
            <sz val="8"/>
            <color indexed="81"/>
            <rFont val="Tahoma"/>
            <family val="2"/>
          </rPr>
          <t xml:space="preserve">Activation fees are carried forward to the Cash Flow Report in cell B47 (Pre Start-Up Utilities)
</t>
        </r>
      </text>
    </comment>
    <comment ref="D74" authorId="0">
      <text>
        <r>
          <rPr>
            <sz val="8"/>
            <color indexed="81"/>
            <rFont val="Tahoma"/>
            <family val="2"/>
          </rPr>
          <t xml:space="preserve">Corporate Fees &amp; Taxes are carried forward to the Cash Flow Report in cell B28 (Pre Start-Up Licenses &amp; Fees)
</t>
        </r>
      </text>
    </comment>
    <comment ref="C75" authorId="0">
      <text>
        <r>
          <rPr>
            <sz val="8"/>
            <color indexed="81"/>
            <rFont val="Tahoma"/>
            <family val="2"/>
          </rPr>
          <t xml:space="preserve">Federal Tax ID is carried forward to the Cash Flow Report in cell B28 (Pre Start-Up Licenses &amp; Fees)
</t>
        </r>
      </text>
    </comment>
    <comment ref="D76" authorId="0">
      <text>
        <r>
          <rPr>
            <sz val="8"/>
            <color indexed="81"/>
            <rFont val="Tahoma"/>
            <family val="2"/>
          </rPr>
          <t>Fictitious Name Costs are carried forward to the Cash Flow Report in cell B28 (Pre Start-Up Licenses &amp; Fees)</t>
        </r>
      </text>
    </comment>
    <comment ref="C77" authorId="0">
      <text>
        <r>
          <rPr>
            <sz val="8"/>
            <color indexed="81"/>
            <rFont val="Tahoma"/>
            <family val="2"/>
          </rPr>
          <t xml:space="preserve">Insurance is carried forward to the Cash Flow Report in cell B27 (Pre Start-Up Insurance)
</t>
        </r>
      </text>
    </comment>
    <comment ref="D78" authorId="0">
      <text>
        <r>
          <rPr>
            <sz val="8"/>
            <color indexed="81"/>
            <rFont val="Tahoma"/>
            <family val="2"/>
          </rPr>
          <t>Legal &amp; Consulting Fees are carried forward to the Cash Flow Report in cell B39 (Pre Start-Up Professional Fees)</t>
        </r>
      </text>
    </comment>
    <comment ref="C79" authorId="1">
      <text>
        <r>
          <rPr>
            <sz val="8"/>
            <color indexed="81"/>
            <rFont val="Tahoma"/>
            <family val="2"/>
          </rPr>
          <t xml:space="preserve">Marketing is carried forward to the Cash Flow Report in cell B29 (Pre Start-Up Marketing and Promotion)
</t>
        </r>
      </text>
    </comment>
    <comment ref="D80" authorId="0">
      <text>
        <r>
          <rPr>
            <sz val="8"/>
            <color indexed="81"/>
            <rFont val="Tahoma"/>
            <family val="2"/>
          </rPr>
          <t>Meals &amp; Entertainment are carried forward to the Cash Flow Report in cell B30 (Pre Start-Up Meals &amp; Entertainment)</t>
        </r>
      </text>
    </comment>
    <comment ref="C81" authorId="1">
      <text>
        <r>
          <rPr>
            <sz val="8"/>
            <color indexed="81"/>
            <rFont val="Tahoma"/>
            <family val="2"/>
          </rPr>
          <t xml:space="preserve">Office Expense is carried forward to the Cash Flow Report in cell B32 (Pre Start-Up Office Expense)
</t>
        </r>
      </text>
    </comment>
    <comment ref="C82" authorId="0">
      <text>
        <r>
          <rPr>
            <sz val="8"/>
            <color indexed="81"/>
            <rFont val="Tahoma"/>
            <family val="2"/>
          </rPr>
          <t xml:space="preserve">Office Supplies are carried forward to the Cash Flow Report in cell B33 (Pre Start-Up Office Supplies)
</t>
        </r>
      </text>
    </comment>
    <comment ref="D84" authorId="0">
      <text>
        <r>
          <rPr>
            <sz val="8"/>
            <color indexed="81"/>
            <rFont val="Tahoma"/>
            <family val="2"/>
          </rPr>
          <t xml:space="preserve">Salaries &amp; Wages are carried forward to the Cash Flow Report in cell B36 (Pre Start-Up Salaries &amp; Wages)
</t>
        </r>
      </text>
    </comment>
    <comment ref="C85" authorId="0">
      <text>
        <r>
          <rPr>
            <sz val="8"/>
            <color indexed="81"/>
            <rFont val="Tahoma"/>
            <family val="2"/>
          </rPr>
          <t>Payroll Taxes are carried forward to the Cash Flow Report in cell B37 (Pre Start-Up Payroll Taxes)</t>
        </r>
      </text>
    </comment>
    <comment ref="C86" authorId="0">
      <text>
        <r>
          <rPr>
            <sz val="8"/>
            <color indexed="81"/>
            <rFont val="Tahoma"/>
            <family val="2"/>
          </rPr>
          <t xml:space="preserve">Benefits are carried forward to the Cash Flow Report in cell B38 (Pre Start-Up Benefits)
</t>
        </r>
      </text>
    </comment>
    <comment ref="D87" authorId="0">
      <text>
        <r>
          <rPr>
            <sz val="8"/>
            <color indexed="81"/>
            <rFont val="Tahoma"/>
            <family val="2"/>
          </rPr>
          <t xml:space="preserve">Pre-opening advertising is carried forward to the Cash Flow Report in cell B24 (Pre Start-Up Advertising)
</t>
        </r>
      </text>
    </comment>
    <comment ref="E88" authorId="0">
      <text>
        <r>
          <rPr>
            <sz val="8"/>
            <color indexed="81"/>
            <rFont val="Tahoma"/>
            <family val="2"/>
          </rPr>
          <t xml:space="preserve">Printing is carried forward to the Cash Flow Report in cell B29 (Pre Start-Up Marketing and Promotion)
</t>
        </r>
      </text>
    </comment>
    <comment ref="B89" authorId="1">
      <text>
        <r>
          <rPr>
            <sz val="8"/>
            <color indexed="81"/>
            <rFont val="Tahoma"/>
            <family val="2"/>
          </rPr>
          <t xml:space="preserve">Rent is carried forward to the Cash Flow Report in cell B41 (Pre Start-Up Rent)
</t>
        </r>
      </text>
    </comment>
    <comment ref="C90" authorId="0">
      <text>
        <r>
          <rPr>
            <sz val="8"/>
            <color indexed="81"/>
            <rFont val="Tahoma"/>
            <family val="2"/>
          </rPr>
          <t xml:space="preserve">Sales Tax Permit is carried forward to the Cash Flow Report in cell B28 (Pre Start-Up Licenses &amp; Fees)
</t>
        </r>
      </text>
    </comment>
    <comment ref="D91" authorId="0">
      <text>
        <r>
          <rPr>
            <sz val="8"/>
            <color indexed="81"/>
            <rFont val="Tahoma"/>
            <family val="2"/>
          </rPr>
          <t xml:space="preserve">Other Start-up Expenses are carried forward to the Cash Flow Report in cell B51 (Pre Start-Up Other Expenses)
</t>
        </r>
      </text>
    </comment>
  </commentList>
</comments>
</file>

<file path=xl/comments4.xml><?xml version="1.0" encoding="utf-8"?>
<comments xmlns="http://schemas.openxmlformats.org/spreadsheetml/2006/main">
  <authors>
    <author xml:space="preserve"> </author>
    <author xml:space="preserve">Gateway </author>
  </authors>
  <commentList>
    <comment ref="C37" authorId="0">
      <text>
        <r>
          <rPr>
            <b/>
            <sz val="8"/>
            <color indexed="81"/>
            <rFont val="Tahoma"/>
            <family val="2"/>
          </rPr>
          <t>Office expense may include postage, Internet charges, and other charges related to running the office.</t>
        </r>
        <r>
          <rPr>
            <sz val="8"/>
            <color indexed="81"/>
            <rFont val="Tahoma"/>
            <family val="2"/>
          </rPr>
          <t xml:space="preserve">
</t>
        </r>
      </text>
    </comment>
    <comment ref="C53" authorId="0">
      <text>
        <r>
          <rPr>
            <b/>
            <sz val="8"/>
            <color indexed="81"/>
            <rFont val="Tahoma"/>
            <family val="2"/>
          </rPr>
          <t>Vehicle expense may include mileage allowance, however, do not duplicate mileage expenses and actual expenses for the same vehicle.</t>
        </r>
        <r>
          <rPr>
            <sz val="8"/>
            <color indexed="81"/>
            <rFont val="Tahoma"/>
            <family val="2"/>
          </rPr>
          <t xml:space="preserve">
</t>
        </r>
      </text>
    </comment>
    <comment ref="B54" authorId="1">
      <text>
        <r>
          <rPr>
            <b/>
            <sz val="8"/>
            <color indexed="81"/>
            <rFont val="Tahoma"/>
            <family val="2"/>
          </rPr>
          <t>Fill in operating expense specific to your company or industry.</t>
        </r>
        <r>
          <rPr>
            <sz val="8"/>
            <color indexed="81"/>
            <rFont val="Tahoma"/>
            <family val="2"/>
          </rPr>
          <t xml:space="preserve">
</t>
        </r>
      </text>
    </comment>
    <comment ref="C68" authorId="0">
      <text>
        <r>
          <rPr>
            <b/>
            <sz val="8"/>
            <color indexed="81"/>
            <rFont val="Tahoma"/>
            <family val="2"/>
          </rPr>
          <t>Office expense may include postage, Internet charges, and other charges related to running the office.</t>
        </r>
        <r>
          <rPr>
            <sz val="8"/>
            <color indexed="81"/>
            <rFont val="Tahoma"/>
            <family val="2"/>
          </rPr>
          <t xml:space="preserve">
</t>
        </r>
      </text>
    </comment>
    <comment ref="C84" authorId="0">
      <text>
        <r>
          <rPr>
            <b/>
            <sz val="8"/>
            <color indexed="81"/>
            <rFont val="Tahoma"/>
            <family val="2"/>
          </rPr>
          <t>Vehicle expense may include mileage allowance, however, do not duplicate mileage expenses and actual expenses for the same vehicle.</t>
        </r>
        <r>
          <rPr>
            <sz val="8"/>
            <color indexed="81"/>
            <rFont val="Tahoma"/>
            <family val="2"/>
          </rPr>
          <t xml:space="preserve">
</t>
        </r>
      </text>
    </comment>
    <comment ref="B85" authorId="1">
      <text>
        <r>
          <rPr>
            <b/>
            <sz val="8"/>
            <color indexed="81"/>
            <rFont val="Tahoma"/>
            <family val="2"/>
          </rPr>
          <t>Fill in operating expense specific to your company or industry.</t>
        </r>
        <r>
          <rPr>
            <sz val="8"/>
            <color indexed="81"/>
            <rFont val="Tahoma"/>
            <family val="2"/>
          </rPr>
          <t xml:space="preserve">
</t>
        </r>
      </text>
    </comment>
    <comment ref="C100" authorId="0">
      <text>
        <r>
          <rPr>
            <b/>
            <sz val="8"/>
            <color indexed="81"/>
            <rFont val="Tahoma"/>
            <family val="2"/>
          </rPr>
          <t xml:space="preserve"> </t>
        </r>
        <r>
          <rPr>
            <sz val="8"/>
            <color indexed="81"/>
            <rFont val="Tahoma"/>
            <family val="2"/>
          </rPr>
          <t>Office expense may include postage, Internet charges, and other charges related to running the office.</t>
        </r>
      </text>
    </comment>
    <comment ref="C116" authorId="0">
      <text>
        <r>
          <rPr>
            <b/>
            <sz val="8"/>
            <color indexed="81"/>
            <rFont val="Tahoma"/>
            <family val="2"/>
          </rPr>
          <t>Vehicle expense may include mileage allowance, however, do not duplicate mileage expenses and actual expenses for the same vehicle.</t>
        </r>
        <r>
          <rPr>
            <sz val="8"/>
            <color indexed="81"/>
            <rFont val="Tahoma"/>
            <family val="2"/>
          </rPr>
          <t xml:space="preserve">
</t>
        </r>
      </text>
    </comment>
    <comment ref="B117" authorId="1">
      <text>
        <r>
          <rPr>
            <b/>
            <sz val="8"/>
            <color indexed="81"/>
            <rFont val="Tahoma"/>
            <family val="2"/>
          </rPr>
          <t>Fill in operating expense specific to your company or industry.</t>
        </r>
        <r>
          <rPr>
            <sz val="8"/>
            <color indexed="81"/>
            <rFont val="Tahoma"/>
            <family val="2"/>
          </rPr>
          <t xml:space="preserve">
</t>
        </r>
      </text>
    </comment>
    <comment ref="C131" authorId="0">
      <text>
        <r>
          <rPr>
            <b/>
            <sz val="8"/>
            <color indexed="81"/>
            <rFont val="Tahoma"/>
            <family val="2"/>
          </rPr>
          <t>Office expense may include postage, Internet charges, and other charges related to running the office.</t>
        </r>
      </text>
    </comment>
    <comment ref="C147" authorId="0">
      <text>
        <r>
          <rPr>
            <b/>
            <sz val="8"/>
            <color indexed="81"/>
            <rFont val="Tahoma"/>
            <family val="2"/>
          </rPr>
          <t>Vehicle expense may include mileage allowance, however, do not duplicate mileage expenses and actual expenses for the same vehicle.</t>
        </r>
        <r>
          <rPr>
            <sz val="8"/>
            <color indexed="81"/>
            <rFont val="Tahoma"/>
            <family val="2"/>
          </rPr>
          <t xml:space="preserve">
</t>
        </r>
      </text>
    </comment>
    <comment ref="B148" authorId="1">
      <text>
        <r>
          <rPr>
            <b/>
            <sz val="8"/>
            <color indexed="81"/>
            <rFont val="Tahoma"/>
            <family val="2"/>
          </rPr>
          <t>Fill in operating expense specific to your company or industry.</t>
        </r>
        <r>
          <rPr>
            <sz val="8"/>
            <color indexed="81"/>
            <rFont val="Tahoma"/>
            <family val="2"/>
          </rPr>
          <t xml:space="preserve">
</t>
        </r>
      </text>
    </comment>
    <comment ref="C163" authorId="0">
      <text>
        <r>
          <rPr>
            <sz val="8"/>
            <color indexed="81"/>
            <rFont val="Tahoma"/>
            <family val="2"/>
          </rPr>
          <t>Office expense may include postage, Internet charges, and other charges related to running the office.</t>
        </r>
      </text>
    </comment>
    <comment ref="C179" authorId="0">
      <text>
        <r>
          <rPr>
            <b/>
            <sz val="8"/>
            <color indexed="81"/>
            <rFont val="Tahoma"/>
            <family val="2"/>
          </rPr>
          <t>Vehicle expense may include mileage allowance, however, do not duplicate mileage expenses and actual expenses for the same vehicle.</t>
        </r>
        <r>
          <rPr>
            <sz val="8"/>
            <color indexed="81"/>
            <rFont val="Tahoma"/>
            <family val="2"/>
          </rPr>
          <t xml:space="preserve">
</t>
        </r>
      </text>
    </comment>
    <comment ref="B180" authorId="1">
      <text>
        <r>
          <rPr>
            <b/>
            <sz val="8"/>
            <color indexed="81"/>
            <rFont val="Tahoma"/>
            <family val="2"/>
          </rPr>
          <t>Fill in operating expense specific to your company or industry.</t>
        </r>
        <r>
          <rPr>
            <sz val="8"/>
            <color indexed="81"/>
            <rFont val="Tahoma"/>
            <family val="2"/>
          </rPr>
          <t xml:space="preserve">
</t>
        </r>
      </text>
    </comment>
    <comment ref="C194" authorId="0">
      <text>
        <r>
          <rPr>
            <b/>
            <sz val="8"/>
            <color indexed="81"/>
            <rFont val="Tahoma"/>
            <family val="2"/>
          </rPr>
          <t>Office expense may include postage, Internet charges, and other charges related to running the office.</t>
        </r>
        <r>
          <rPr>
            <sz val="8"/>
            <color indexed="81"/>
            <rFont val="Tahoma"/>
            <family val="2"/>
          </rPr>
          <t xml:space="preserve">
</t>
        </r>
      </text>
    </comment>
    <comment ref="C210" authorId="0">
      <text>
        <r>
          <rPr>
            <b/>
            <sz val="8"/>
            <color indexed="81"/>
            <rFont val="Tahoma"/>
            <family val="2"/>
          </rPr>
          <t>Vehicle expense may include mileage allowance, however, do not duplicate mileage expenses and actual expenses for the same vehicle.</t>
        </r>
        <r>
          <rPr>
            <sz val="8"/>
            <color indexed="81"/>
            <rFont val="Tahoma"/>
            <family val="2"/>
          </rPr>
          <t xml:space="preserve">
</t>
        </r>
      </text>
    </comment>
    <comment ref="B211" authorId="1">
      <text>
        <r>
          <rPr>
            <b/>
            <sz val="8"/>
            <color indexed="81"/>
            <rFont val="Tahoma"/>
            <family val="2"/>
          </rPr>
          <t>Fill in operating expense specific to your company or industry.</t>
        </r>
        <r>
          <rPr>
            <sz val="8"/>
            <color indexed="81"/>
            <rFont val="Tahoma"/>
            <family val="2"/>
          </rPr>
          <t xml:space="preserve">
</t>
        </r>
      </text>
    </comment>
  </commentList>
</comments>
</file>

<file path=xl/comments5.xml><?xml version="1.0" encoding="utf-8"?>
<comments xmlns="http://schemas.openxmlformats.org/spreadsheetml/2006/main">
  <authors>
    <author>Jean T. Zimmerman</author>
    <author>VALUED SONY CUSTOMER</author>
    <author>Nancy A. Kaul</author>
  </authors>
  <commentList>
    <comment ref="A10" authorId="0">
      <text>
        <r>
          <rPr>
            <b/>
            <sz val="8"/>
            <color indexed="81"/>
            <rFont val="Tahoma"/>
            <family val="2"/>
          </rPr>
          <t xml:space="preserve">
Received on account less bad debt expense (sales budget)
</t>
        </r>
      </text>
    </comment>
    <comment ref="A55" authorId="1">
      <text>
        <r>
          <rPr>
            <sz val="8"/>
            <color indexed="81"/>
            <rFont val="Tahoma"/>
            <family val="2"/>
          </rPr>
          <t xml:space="preserve">For a C Corporation this will go to the Income Statement.  For all other entities this will go to the Balance Sheet as an Owner's Draw.
</t>
        </r>
      </text>
    </comment>
    <comment ref="A59" authorId="2">
      <text>
        <r>
          <rPr>
            <sz val="8"/>
            <color indexed="81"/>
            <rFont val="Tahoma"/>
            <family val="2"/>
          </rPr>
          <t xml:space="preserve">
Includes Dividends Paid and Security Deposits
</t>
        </r>
      </text>
    </comment>
    <comment ref="A71" authorId="0">
      <text>
        <r>
          <rPr>
            <b/>
            <sz val="8"/>
            <color indexed="81"/>
            <rFont val="Tahoma"/>
            <family val="2"/>
          </rPr>
          <t xml:space="preserve">
Received on account less bad debt expense (sales budget)
</t>
        </r>
      </text>
    </comment>
    <comment ref="A120" authorId="2">
      <text>
        <r>
          <rPr>
            <sz val="8"/>
            <color indexed="81"/>
            <rFont val="Tahoma"/>
            <family val="2"/>
          </rPr>
          <t xml:space="preserve">Includes Dividends Paid and Security Deposits
</t>
        </r>
      </text>
    </comment>
    <comment ref="A132" authorId="0">
      <text>
        <r>
          <rPr>
            <b/>
            <sz val="8"/>
            <color indexed="81"/>
            <rFont val="Tahoma"/>
            <family val="2"/>
          </rPr>
          <t xml:space="preserve">
Received on account less bad debt expense (sales budget)
</t>
        </r>
      </text>
    </comment>
    <comment ref="A181" authorId="2">
      <text>
        <r>
          <rPr>
            <sz val="8"/>
            <color indexed="81"/>
            <rFont val="Tahoma"/>
            <family val="2"/>
          </rPr>
          <t xml:space="preserve">
Includes Dividends Paid and Security Deposits
</t>
        </r>
      </text>
    </comment>
  </commentList>
</comments>
</file>

<file path=xl/comments6.xml><?xml version="1.0" encoding="utf-8"?>
<comments xmlns="http://schemas.openxmlformats.org/spreadsheetml/2006/main">
  <authors>
    <author xml:space="preserve">Gateway </author>
  </authors>
  <commentList>
    <comment ref="C47" authorId="0">
      <text>
        <r>
          <rPr>
            <b/>
            <sz val="8"/>
            <color indexed="81"/>
            <rFont val="Tahoma"/>
            <family val="2"/>
          </rPr>
          <t>The amounts entered on the Capital Budget plus any amount on the Set-Up Worksheet plus estimated tax payments for flow-through entities (sole proprietorships,
S Corporations &amp; LLCs).</t>
        </r>
      </text>
    </comment>
  </commentList>
</comments>
</file>

<file path=xl/sharedStrings.xml><?xml version="1.0" encoding="utf-8"?>
<sst xmlns="http://schemas.openxmlformats.org/spreadsheetml/2006/main" count="2008" uniqueCount="707">
  <si>
    <t>Proceed to Section C.</t>
  </si>
  <si>
    <t>Long-term Liabilities</t>
  </si>
  <si>
    <t>Profitability Ratios</t>
  </si>
  <si>
    <t>Step 8:</t>
  </si>
  <si>
    <t>Year 1 Assumptions</t>
  </si>
  <si>
    <t>Year 2 Assumptions</t>
  </si>
  <si>
    <t>Year 3 Assumptions</t>
  </si>
  <si>
    <t xml:space="preserve">Total Non-Current Assets </t>
  </si>
  <si>
    <t>Total Non-Current Liabilities</t>
  </si>
  <si>
    <t>Other Current Liabilities</t>
  </si>
  <si>
    <t>Other Non-Current Liabilities</t>
  </si>
  <si>
    <t>Income Taxes (if C Corp)</t>
  </si>
  <si>
    <t>Net Income</t>
  </si>
  <si>
    <t xml:space="preserve">            Retained Earnings (Enter a negative number for a loss)</t>
  </si>
  <si>
    <t xml:space="preserve">  Equity Investments</t>
  </si>
  <si>
    <t xml:space="preserve">  Loan Proceeds</t>
  </si>
  <si>
    <t>START-UP FUNDING &amp; EXPENDITURES</t>
  </si>
  <si>
    <t xml:space="preserve">Step 1:     </t>
  </si>
  <si>
    <r>
      <t>Step 2:</t>
    </r>
    <r>
      <rPr>
        <sz val="12"/>
        <rFont val="Times New Roman"/>
        <family val="1"/>
      </rPr>
      <t xml:space="preserve">  </t>
    </r>
  </si>
  <si>
    <t>Existing Balance</t>
  </si>
  <si>
    <t>7 years</t>
  </si>
  <si>
    <t>3 years</t>
  </si>
  <si>
    <t>5 years</t>
  </si>
  <si>
    <t>20 years</t>
  </si>
  <si>
    <t>New Borrowing</t>
  </si>
  <si>
    <t>Net Margin</t>
  </si>
  <si>
    <t>Return on Assets (ROA)</t>
  </si>
  <si>
    <t>Return on Equity (ROE)</t>
  </si>
  <si>
    <t>Liquidity Ratios</t>
  </si>
  <si>
    <t>Current Ratio</t>
  </si>
  <si>
    <t>Quick Ratio</t>
  </si>
  <si>
    <t>Current Assets - Inventory</t>
  </si>
  <si>
    <t>Risk Ratios</t>
  </si>
  <si>
    <t>Debt Ratio</t>
  </si>
  <si>
    <t>Debt to Equity</t>
  </si>
  <si>
    <t>Efficiency Ratios</t>
  </si>
  <si>
    <t>Inventory Turnover</t>
  </si>
  <si>
    <t xml:space="preserve">  Other Cash In (receipts from other assets)</t>
  </si>
  <si>
    <t xml:space="preserve">  Sales (cash)</t>
  </si>
  <si>
    <t xml:space="preserve">  Sales (credit)</t>
  </si>
  <si>
    <t xml:space="preserve">  Received on Account</t>
  </si>
  <si>
    <t>Financial Ratios</t>
  </si>
  <si>
    <t>My Company</t>
  </si>
  <si>
    <t>Print Equity &amp; Debt Worksheet</t>
  </si>
  <si>
    <t>Print Amortization Schedule</t>
  </si>
  <si>
    <t>Print Year 2 Monthly Income Statement</t>
  </si>
  <si>
    <t>Print Year 3 Monthly Income Statement</t>
  </si>
  <si>
    <t>Print Year-End Income Statement</t>
  </si>
  <si>
    <t>Print Year-End Balance Sheet</t>
  </si>
  <si>
    <t>Print Ratio Analysis</t>
  </si>
  <si>
    <t>Year 1 Payoff Schedule</t>
  </si>
  <si>
    <t>Year 2 Payoff Schedule</t>
  </si>
  <si>
    <t>Year 3 Payoff Schedule</t>
  </si>
  <si>
    <t>Company Name</t>
  </si>
  <si>
    <t>Print Financial Projections</t>
  </si>
  <si>
    <t xml:space="preserve">            Less:  Owner's &amp; Investor's Draws (Not for use by C Corporations)</t>
  </si>
  <si>
    <t xml:space="preserve">        Long-term Liabilities</t>
  </si>
  <si>
    <t xml:space="preserve">    Percent Cash Sales</t>
  </si>
  <si>
    <t xml:space="preserve">    Months to Collect Receivables</t>
  </si>
  <si>
    <t xml:space="preserve">    Percent Bad Debts</t>
  </si>
  <si>
    <t xml:space="preserve">    Percent Returns &amp; Allowances</t>
  </si>
  <si>
    <t xml:space="preserve">    Percent Credit Sales</t>
  </si>
  <si>
    <t xml:space="preserve">            Security Deposits</t>
  </si>
  <si>
    <t>Total Security Deposits</t>
  </si>
  <si>
    <t>Print Historical Balance Sheet</t>
  </si>
  <si>
    <t>Print Payoff Schedule</t>
  </si>
  <si>
    <t>Payoff Schedule</t>
  </si>
  <si>
    <t>SALES PROJECTIONS</t>
  </si>
  <si>
    <t>INVENTORY PROJECTIONS</t>
  </si>
  <si>
    <t>OPERATING EXPENSE PROJECTIONS</t>
  </si>
  <si>
    <t>CAPITAL BUDGET PROJECTIONS</t>
  </si>
  <si>
    <t>MONTHLY INCOME STATEMENT</t>
  </si>
  <si>
    <t xml:space="preserve">   Building</t>
  </si>
  <si>
    <t xml:space="preserve">     Computer Equipment</t>
  </si>
  <si>
    <t>Computer Equipment Depreciation</t>
  </si>
  <si>
    <t>Capital Asset</t>
  </si>
  <si>
    <t xml:space="preserve">     Leasehold Improvements</t>
  </si>
  <si>
    <t xml:space="preserve">     Vehicles</t>
  </si>
  <si>
    <t xml:space="preserve">     Building</t>
  </si>
  <si>
    <t xml:space="preserve">            Computer Equipment</t>
  </si>
  <si>
    <t xml:space="preserve">  Computer Equipment</t>
  </si>
  <si>
    <t>Useful Life</t>
  </si>
  <si>
    <t>Depreciation (existing assets)</t>
  </si>
  <si>
    <t>Capital Asset Purchases</t>
  </si>
  <si>
    <t>Depreciation (new purchases)</t>
  </si>
  <si>
    <t>Estimated Tax Rate</t>
  </si>
  <si>
    <t>Year 1 for Plan</t>
  </si>
  <si>
    <t>Is your company a C Corporation? (Yes or No)</t>
  </si>
  <si>
    <t>Leasehold Improvements</t>
  </si>
  <si>
    <t>Computer Equipment</t>
  </si>
  <si>
    <t xml:space="preserve">  Real-Estate Loans</t>
  </si>
  <si>
    <t>Real Estate Loans</t>
  </si>
  <si>
    <t>If so, what percent of your sales comes from products?</t>
  </si>
  <si>
    <t xml:space="preserve">Step 1: </t>
  </si>
  <si>
    <t>Principal</t>
  </si>
  <si>
    <t>Print All Instructions</t>
  </si>
  <si>
    <t>Other Current Assets</t>
  </si>
  <si>
    <t>HISTORICAL BALANCE SHEET</t>
  </si>
  <si>
    <t>Assets</t>
  </si>
  <si>
    <t xml:space="preserve">        Current Assets</t>
  </si>
  <si>
    <t xml:space="preserve">            Cash  &amp; Equivalents</t>
  </si>
  <si>
    <t xml:space="preserve">            Accounts Receivable</t>
  </si>
  <si>
    <t>Every two weeks enter (3); Every week enter (4).</t>
  </si>
  <si>
    <t>The worksheets and the Ratio Analysis sheet contain instructions, questions for you to answer and boxes (cells) for data entry. Cells in which you are to answer questions or enter data are yellow. Purple cells contain formulas that will be calculated automatically.</t>
  </si>
  <si>
    <t>Begin using this template by clicking on the "Company Info" tab and following the instructions.</t>
  </si>
  <si>
    <t>Balance Sheet Date (example 12/31/2004)</t>
  </si>
  <si>
    <t>Print Ratio Analysis W/O Industry Averages</t>
  </si>
  <si>
    <t xml:space="preserve">     Net Fixed Assets</t>
  </si>
  <si>
    <t xml:space="preserve">     Other Non-Current Assets</t>
  </si>
  <si>
    <t>Print Year 1 Cash Flow Report</t>
  </si>
  <si>
    <t>Print Year 2 Cash Flow Report</t>
  </si>
  <si>
    <t>Print Year 3 Cash Flow Report</t>
  </si>
  <si>
    <t xml:space="preserve">            Inventory</t>
  </si>
  <si>
    <t xml:space="preserve">            Other Current Assets</t>
  </si>
  <si>
    <t xml:space="preserve">        Total Current Assets</t>
  </si>
  <si>
    <t>$</t>
  </si>
  <si>
    <t xml:space="preserve">        Fixed Assets</t>
  </si>
  <si>
    <t xml:space="preserve">            Building</t>
  </si>
  <si>
    <t xml:space="preserve">            Land</t>
  </si>
  <si>
    <t>Total Assets</t>
  </si>
  <si>
    <t>Year 1 - principal</t>
  </si>
  <si>
    <t>Year 1 - interest</t>
  </si>
  <si>
    <t>Year 2 - principal</t>
  </si>
  <si>
    <t>Year 2 - interest</t>
  </si>
  <si>
    <t>Year 3 - principal</t>
  </si>
  <si>
    <t>Year 3 - interest</t>
  </si>
  <si>
    <t>Year 1 - total principal paid</t>
  </si>
  <si>
    <t>Year 1 - total interest paid</t>
  </si>
  <si>
    <t>Year 2 - total principal paid</t>
  </si>
  <si>
    <t>Year 2 - total interest paid</t>
  </si>
  <si>
    <t>Year 3 - total principal paid</t>
  </si>
  <si>
    <t>Year 3 - total interest paid</t>
  </si>
  <si>
    <t>Go to Section E of this Worksheet.</t>
  </si>
  <si>
    <t>Option 1:</t>
  </si>
  <si>
    <t>Option 2:</t>
  </si>
  <si>
    <t>Option 3:</t>
  </si>
  <si>
    <t>Option 4:</t>
  </si>
  <si>
    <t>If you have a balance in your Accounts Payable account, enter your payments here. For future periods, it is assumed that Operating Expenses are paid with cash and Inventory Purchases may be cash or credit. If you do not enter a payment schedule for existing Accounts Payable, the balance will be carried forward indefinitely.</t>
  </si>
  <si>
    <t xml:space="preserve">If you will be making payments toward Other Current Liabilities or Non-current Liabilities, enter those payments here. If the balance is an accrual that you expect to remain from year to year, (such as Accrued Payroll) you do not need to enter anything. </t>
  </si>
  <si>
    <t>What is your estimated effective income tax rate? If you are not sure, review past income tax forms or use a conservative 30% (38% for C Corp) as an estimate. Income taxes are estimated for each year and assumed paid out in the following months - April, June, September, and December.</t>
  </si>
  <si>
    <t>The figures entered into the Balance Sheet will be used as a basis to project on-going financial reports. To build reliable financial projections, start with numbers that you trust are correct. The</t>
  </si>
  <si>
    <t>Numer of Days</t>
  </si>
  <si>
    <t>Between Pay Periods</t>
  </si>
  <si>
    <t>If your Balance Sheet does not balance, an error message will be displayed. If you need additional assistance with entering this information, your accountant or bookkeeper may be of help.</t>
  </si>
  <si>
    <t>What percent of your inventory or raw materials will be purchased with cash?</t>
  </si>
  <si>
    <t xml:space="preserve">  Furniture &amp; Fixtures</t>
  </si>
  <si>
    <t>Liabilities</t>
  </si>
  <si>
    <t xml:space="preserve">        Current Liabilities</t>
  </si>
  <si>
    <t xml:space="preserve">            Accounts Payable</t>
  </si>
  <si>
    <t xml:space="preserve">            Line of Credit</t>
  </si>
  <si>
    <t xml:space="preserve">            Less:  Accumulated Depreciation (Do not enter a negative number)</t>
  </si>
  <si>
    <t>Enter your monthly estimated sales for each major product/service category. Begin your sales</t>
  </si>
  <si>
    <t>For each amount that you have projected, write an assumption about how that estimate was determined. Base this assumption on facts researched and be as clear and thorough as possible. This information will help you remember the details supporting the numbers and will help</t>
  </si>
  <si>
    <t>readers of your plan understand the basis for your estimates. Space is limited, so be concise. Enter Year 1 assumptions in rows 73-85, Year 2 in rows 110-122, and Year 3 in rows 147-159.</t>
  </si>
  <si>
    <t>correspond with your products/services by typing over the existing category title.</t>
  </si>
  <si>
    <t>Does your business provide services along with products? If not, proceed to Step 2.</t>
  </si>
  <si>
    <t>goods sold calculation will be off. The annual calculation will be correct.)</t>
  </si>
  <si>
    <t>If you are purchasing inventory or raw materials on credit what are the average number of months you are allowed before payment is due? If 100% of your inventory purchases are made with cash, enter 0.</t>
  </si>
  <si>
    <t>For each Year 1 expense item, write an assumption in rows 60 - 87 explaining how you estimated the amount. Be as specific as possible. Space is limited, so be concise.</t>
  </si>
  <si>
    <t>Go through the same projection process for Year 2 in rows 92 - 119. Write Year 2 assumptions in rows 123 - 150.</t>
  </si>
  <si>
    <t>Go through the same projection process for Year 3 in rows 155 - 182. Write Year 3 assumption in rows 186 - 213.</t>
  </si>
  <si>
    <t xml:space="preserve">     Furniture &amp; Fixtures</t>
  </si>
  <si>
    <t xml:space="preserve">Loan 1 </t>
  </si>
  <si>
    <t xml:space="preserve">Loan 2 </t>
  </si>
  <si>
    <t>Expense Analysis</t>
  </si>
  <si>
    <t>Accounts Receivable Turnover</t>
  </si>
  <si>
    <t>When entering data, enter positive numbers only (without commas). There is one important exception. If you have an established company with a loss in your retained earnings account, that number must be entered as a negative on the Historical Balance Sheet (Existing Company Set-Up Worksheet cell G77).</t>
  </si>
  <si>
    <t>Note:  To print an individual year's data, see Print Options Worksheet</t>
  </si>
  <si>
    <t>Yearly Credit Sales</t>
  </si>
  <si>
    <t>Cash Cycle</t>
  </si>
  <si>
    <t>Days Receivable</t>
  </si>
  <si>
    <t>Accounts Receivable x 365</t>
  </si>
  <si>
    <t>Sales per year</t>
  </si>
  <si>
    <t>Days Inventory</t>
  </si>
  <si>
    <t>Days Payable</t>
  </si>
  <si>
    <t>COGS per year</t>
  </si>
  <si>
    <t>Accounts Payable x 365</t>
  </si>
  <si>
    <t>Days Payroll Accrual</t>
  </si>
  <si>
    <t>Inventory - Days Payable</t>
  </si>
  <si>
    <t>- Days Payroll Accrual</t>
  </si>
  <si>
    <t>Inventory x 365</t>
  </si>
  <si>
    <t>Ratio Analysis</t>
  </si>
  <si>
    <t>Enter the industry averages for each ratio in the yellow boxes in Column A.  Leave blank any</t>
  </si>
  <si>
    <t>ratios that are not available to you.  If you are unable to identify any industry averages, you</t>
  </si>
  <si>
    <t>may print this analysis without the industry averages.</t>
  </si>
  <si>
    <t>Ewing Marion Kauffman Foundation</t>
  </si>
  <si>
    <t>Interest is paid on the outstanding balance. These interest payments will be automatically entered for you.</t>
  </si>
  <si>
    <t>Enter the annual interest rate you expect to pay on this line of credit.</t>
  </si>
  <si>
    <t>The other print buttons may be used to print individual Worksheet data or instructions.  You may include Worksheet data in the appendix of your plan.</t>
  </si>
  <si>
    <t xml:space="preserve">            Other Current Liabilities</t>
  </si>
  <si>
    <t xml:space="preserve">        Total Current Liabilities</t>
  </si>
  <si>
    <t xml:space="preserve">            Loans</t>
  </si>
  <si>
    <t xml:space="preserve">            Real Estate Loans</t>
  </si>
  <si>
    <t xml:space="preserve">            Other Non-current Liabilities</t>
  </si>
  <si>
    <t>Total Liabilities</t>
  </si>
  <si>
    <t>Equity</t>
  </si>
  <si>
    <t>Total Equity</t>
  </si>
  <si>
    <t>Total Liabilities and Equity</t>
  </si>
  <si>
    <t xml:space="preserve">  Rent (last month's)</t>
  </si>
  <si>
    <t xml:space="preserve">  Telephone Deposit</t>
  </si>
  <si>
    <t xml:space="preserve">  Utilities Deposit</t>
  </si>
  <si>
    <t xml:space="preserve">  Other Deposits</t>
  </si>
  <si>
    <t xml:space="preserve">  Accounting Fees</t>
  </si>
  <si>
    <t xml:space="preserve">  Activation Fee</t>
  </si>
  <si>
    <t xml:space="preserve">  Corporate Fees &amp; Taxes</t>
  </si>
  <si>
    <t xml:space="preserve">  Federal Tax ID</t>
  </si>
  <si>
    <t xml:space="preserve">  Fictitious Name Costs</t>
  </si>
  <si>
    <t xml:space="preserve">  Legal &amp; Consulting Fees</t>
  </si>
  <si>
    <t xml:space="preserve">  Office Supplies</t>
  </si>
  <si>
    <t xml:space="preserve">  Printing (cards, stationery, brochures)</t>
  </si>
  <si>
    <t xml:space="preserve">  Sales Tax Permit</t>
  </si>
  <si>
    <r>
      <t xml:space="preserve">How often will you issue payroll?  </t>
    </r>
    <r>
      <rPr>
        <sz val="12"/>
        <rFont val="Times New Roman"/>
        <family val="1"/>
      </rPr>
      <t>Once a month enter (1); Twice a month enter (2);</t>
    </r>
  </si>
  <si>
    <t>Use this worksheet to record equity investments and to calculate payments for your existing loans and forecast any new borrowing for the planning period. Follow the steps in each section. Begin with Section A.</t>
  </si>
  <si>
    <t>Record the cash you (or other owners/investors) will invest in the company over the next three years in rows 25-27.  Enter the cash investments in the months you plan to receive the cash in the business.</t>
  </si>
  <si>
    <t>Enter the payments to pay back the principal of this loan as you have the cash available. Pay this loan down to $0 at least once each year. Repayment cells begin on row 153.</t>
  </si>
  <si>
    <t xml:space="preserve">Year-End </t>
  </si>
  <si>
    <t>Income Statement (Projected)</t>
  </si>
  <si>
    <t xml:space="preserve">Enter the money you or other investors have already put into the company prior to the start of business in Equity Investments cell H45. Enter any amount borrowed before the start of business in Loan Proceeds cell H46. </t>
  </si>
  <si>
    <t>Real Estate Loans taken out prior to the start of business are entered in cell H47.</t>
  </si>
  <si>
    <t xml:space="preserve">  Equipment &amp; Machinery</t>
  </si>
  <si>
    <t xml:space="preserve">  Building</t>
  </si>
  <si>
    <t>Total Start-Up Capital Expenditures</t>
  </si>
  <si>
    <t>Start-Up Expenses</t>
  </si>
  <si>
    <t xml:space="preserve">  Other Start-Up Expenses</t>
  </si>
  <si>
    <t>Total Start-Up Expenses</t>
  </si>
  <si>
    <t>Total Start-Up Expenditures</t>
  </si>
  <si>
    <t>Sales Worksheet</t>
  </si>
  <si>
    <t>in June. Be sure to reflect seasonality, peak sales months, and start-up months (if applicable). Enter Year 1 sales projections in rows 53-59, Year 2 in rows 90-96, and Year 3 in rows 127-133. You may change the names of the Year 1 Products/Service Categories (cells B53 - B59) to</t>
  </si>
  <si>
    <t>Proceed to the next Worksheet (either Inventory or Operating Expenses).  The Inventory Worksheet will only be visible to those companies that have direct cost of goods sold.</t>
  </si>
  <si>
    <t>Note:  To print an individual year's data, see Print Options Sheet</t>
  </si>
  <si>
    <t>Operating Expenses Worksheet</t>
  </si>
  <si>
    <t xml:space="preserve">Fill in your estimated operating expenses for Year 1 in rows 29 - 56. Place the expenses in the month when the expenses are incurred. In rows 54 - 56 you may change the Other categories and name them to fit your specific industry by typing over the existing category title. Note:  Do not include any production expenses </t>
  </si>
  <si>
    <t>Capital Budget Worksheet</t>
  </si>
  <si>
    <t>Use this worksheet to record depreciation on existing capital assets (for example, equipment, furniture, vehicles), future capital purchases and applicable depreciation, and other capital expenditures (for example, owner draws, dividend payments). Read through the instructions for each section to determine which sections pertain to your business. Repeat each step for Years 2 &amp; 3.</t>
  </si>
  <si>
    <r>
      <t>Section A – Depreciation (existing capital assets)</t>
    </r>
    <r>
      <rPr>
        <sz val="12"/>
        <rFont val="Times New Roman"/>
        <family val="1"/>
      </rPr>
      <t xml:space="preserve"> – Did you enter capital assets (Computer Equipment,</t>
    </r>
  </si>
  <si>
    <t>No</t>
  </si>
  <si>
    <t>Equipment &amp; Machinery, Furniture &amp; Fixtures, Leasehold Improvements, Vehicles, or Building) in your Set-Up Worksheet? If the answer is yes, complete this section. If not, go to Section B.</t>
  </si>
  <si>
    <t>Existing Company Set-Up Worksheet</t>
  </si>
  <si>
    <t>Inventory Worksheet</t>
  </si>
  <si>
    <t>Set-Up Worksheet is</t>
  </si>
  <si>
    <r>
      <t>(For Existing Companies)</t>
    </r>
    <r>
      <rPr>
        <sz val="12"/>
        <rFont val="Times New Roman"/>
        <family val="1"/>
      </rPr>
      <t xml:space="preserve"> The capital asset balance from the Existing Company</t>
    </r>
  </si>
  <si>
    <t xml:space="preserve">If you do not fill out the details in this table, this balance will automatically be depreciated over the next five years. If you would like a more accurate and detailed estimate of depreciation, fill out the </t>
  </si>
  <si>
    <t>following table. To use the table, first enter the balance minus accumulated depreciation for each</t>
  </si>
  <si>
    <t xml:space="preserve">category of capital asset. Then, enter the useful life in years that remains to be depreciated. The total of all the capital assets must equal the capital asset balance in cell H19 (taken from the Set-Up </t>
  </si>
  <si>
    <t>Worksheet). (If the totals do not match, the balance in cell H19 will be depreciated over five years.)</t>
  </si>
  <si>
    <t xml:space="preserve">     Equipment &amp; Machinery</t>
  </si>
  <si>
    <t>depreciation schedule will differ from the standard.</t>
  </si>
  <si>
    <r>
      <t>(For Start-Up Companies)</t>
    </r>
    <r>
      <rPr>
        <sz val="12"/>
        <rFont val="Times New Roman"/>
        <family val="1"/>
      </rPr>
      <t xml:space="preserve"> The capital asset balances from Start-Up Company Set-Up Worksheet Funding &amp; Expenditures are in the table below. They will be depreciated according to the useful life shown starting in January of Year 1. You may change the useful life if you know your </t>
    </r>
  </si>
  <si>
    <t>Set-Up Assets (no detail entered)</t>
  </si>
  <si>
    <t>Set-Up Assets (detail entered)</t>
  </si>
  <si>
    <t>Start-Up Purchases</t>
  </si>
  <si>
    <t>Section B – Capital Asset Purchases and Depreciation</t>
  </si>
  <si>
    <t>They will be counted twice if you do.</t>
  </si>
  <si>
    <t xml:space="preserve">Enter the capital asset purchases you expect to make over the next three years on the following rows (beginning in row 98). Note:  If you entered capital items into Start-Up Company Set-Up Worksheet Funding &amp; Expenditures, do not enter those existing capital items again in these rows. </t>
  </si>
  <si>
    <t xml:space="preserve">Depreciation for new capital expenditures will be figured based on the table below. The purchase price of each capital item is divided by the estimated useful life listed below. This number is your yearly depreciation expense. The yearly estimate is divided by 12 to project your monthly </t>
  </si>
  <si>
    <t xml:space="preserve">depreciation expense for each item. These estimates are for projection purposes only. Actual depreciation calculations are complex and you should call on the expertise of your accountant or bookkeeper for actual figures. You may change the default estimated life of the capital budget categories </t>
  </si>
  <si>
    <r>
      <t xml:space="preserve">in the yellow boxes below. </t>
    </r>
    <r>
      <rPr>
        <b/>
        <sz val="12"/>
        <rFont val="Times New Roman"/>
        <family val="1"/>
      </rPr>
      <t xml:space="preserve">Do not change any defaults to less than three years. </t>
    </r>
    <r>
      <rPr>
        <sz val="12"/>
        <rFont val="Times New Roman"/>
        <family val="1"/>
      </rPr>
      <t xml:space="preserve"> If an asset will not last at least three years, you should record the expense in full at the time of purchase.</t>
    </r>
  </si>
  <si>
    <t>Equipment &amp; Machinery</t>
  </si>
  <si>
    <t>Section C – Other Capital Expenditures</t>
  </si>
  <si>
    <t>Note:  To print an individual year's data, see Print Settings Sheet</t>
  </si>
  <si>
    <t>If you expect to pay security deposits (for example, rent, utilities), enter the amount of the deposits for Year 1 in row 169, Year 2 in row 199 and Year 3 in row 229.</t>
  </si>
  <si>
    <t>If your company is a regular corporation or an S-corporation and dividends on stocks are expected to be paid, record Year 1 in row 168, Year 2 in row 198, and Year 3 in row 228.</t>
  </si>
  <si>
    <t>If your company is a sole proprietorship, partnership, or LLC, and the owners/investors draw money out of the business (not salary expense), record Year 1 amounts in rows 166-167, Year 2 in rows 196-197, and Year 3 in rows 226 - 227.</t>
  </si>
  <si>
    <r>
      <t>Section B – Real Estate Loans –</t>
    </r>
    <r>
      <rPr>
        <b/>
        <sz val="12"/>
        <rFont val="Times New Roman"/>
        <family val="1"/>
      </rPr>
      <t xml:space="preserve"> </t>
    </r>
    <r>
      <rPr>
        <sz val="12"/>
        <rFont val="Times New Roman"/>
        <family val="1"/>
      </rPr>
      <t>If you have an existing loan on real estate (for example, buildings or land) or you are going to acquire a loan to purchase real estate, complete this section. If not, proceed to Section C.</t>
    </r>
  </si>
  <si>
    <t>Traditional Business Loan and/or Other Long-Term Loans</t>
  </si>
  <si>
    <t xml:space="preserve">Amortization Schedule </t>
  </si>
  <si>
    <t>If your loan provider has given you an amortization schedule or you have no loans, there is no need for you to use this worksheet.</t>
  </si>
  <si>
    <t>These Monthly Income Statements are provided for planning purposes.</t>
  </si>
  <si>
    <t>Do you own patents or have goodwill on your historical balance sheet? These items should be amortized. Check your historical statements or amortization schedule for these amounts. Record Year 1 amounts in row 170, Year 2 in row 200, and Year 3 in row 230.</t>
  </si>
  <si>
    <t xml:space="preserve">  Pre-opening Advertising</t>
  </si>
  <si>
    <t>If you expect to purchase land (which is not depreciated) enter those purchases for Year 1 in row 174, Year 2 in row 204, and Year 3 in row 234.</t>
  </si>
  <si>
    <t xml:space="preserve">Equity &amp; Debt Worksheet
</t>
  </si>
  <si>
    <r>
      <t>Section A – Equity Investment</t>
    </r>
    <r>
      <rPr>
        <sz val="12"/>
        <rFont val="Times New Roman"/>
        <family val="1"/>
      </rPr>
      <t xml:space="preserve"> – Do you plan to invest your own cash and/or ask other investors for cash investments over the next three years? If so, complete this section. If not, proceed to Section B.</t>
    </r>
  </si>
  <si>
    <t xml:space="preserve">Step 2:  </t>
  </si>
  <si>
    <t>Enter the amount of money you plan to borrow for real estate in the month you plan to obtain it. Do not enter balances on existing real estate loans. The current balance of an existing real estate loan (from either the Start-</t>
  </si>
  <si>
    <r>
      <t xml:space="preserve">Up Company or Existing Company Set-Up Worksheet) will appear in cell C49. For </t>
    </r>
    <r>
      <rPr>
        <b/>
        <sz val="12"/>
        <rFont val="Times New Roman"/>
        <family val="1"/>
      </rPr>
      <t>NEW</t>
    </r>
    <r>
      <rPr>
        <sz val="12"/>
        <rFont val="Times New Roman"/>
        <family val="1"/>
      </rPr>
      <t xml:space="preserve"> borrowing enter Year 1 borrowing in row 51, Year 2 in row 53, and Year 3 in row 55.</t>
    </r>
  </si>
  <si>
    <t>Enter the payments to pay back real estate loans in the appropriate months (repayment cells begin on row 59). Combine payments on the existing balance in cell C49 and on new loans. Separate principal payments from interest. To get this information, ask the loan provider for an amortization schedule that shows</t>
  </si>
  <si>
    <r>
      <t>Section C –-</t>
    </r>
    <r>
      <rPr>
        <u/>
        <sz val="12"/>
        <rFont val="Times New Roman"/>
        <family val="1"/>
      </rPr>
      <t xml:space="preserve"> </t>
    </r>
    <r>
      <rPr>
        <b/>
        <u/>
        <sz val="12"/>
        <rFont val="Times New Roman"/>
        <family val="1"/>
      </rPr>
      <t>Traditional Business Loan and /or Other Long-Term Loans</t>
    </r>
    <r>
      <rPr>
        <b/>
        <sz val="12"/>
        <rFont val="Times New Roman"/>
        <family val="1"/>
      </rPr>
      <t xml:space="preserve"> –</t>
    </r>
    <r>
      <rPr>
        <sz val="12"/>
        <rFont val="Times New Roman"/>
        <family val="1"/>
      </rPr>
      <t xml:space="preserve"> Do you have an existing loan or are you going to acquire a loan for start-up, operations, or growth of the business? If so, complete this section. If not, proceed to Section D. Do not put short-term loans (such as a line of credit) in this section.</t>
    </r>
  </si>
  <si>
    <t>For each loan, enter the amount of money you plan to borrow in the month you plan to obtain it. Do not enter balances on existing business loans. The current balance of an existing business loan (from either the Start-Up</t>
  </si>
  <si>
    <r>
      <t>Section D – Line of Credit</t>
    </r>
    <r>
      <rPr>
        <b/>
        <sz val="12"/>
        <rFont val="Times New Roman"/>
        <family val="1"/>
      </rPr>
      <t xml:space="preserve"> –</t>
    </r>
    <r>
      <rPr>
        <sz val="12"/>
        <rFont val="Times New Roman"/>
        <family val="1"/>
      </rPr>
      <t xml:space="preserve"> This type of short-term loan is used to cover cash shortfalls as they occur (such as fluctuations due to seasonality). These loans are not meant to cover long-term operations or equipment purchases. Do you need cash to cover shortfalls? If so, complete this section. If you are unsure, proceed to Section E.</t>
    </r>
  </si>
  <si>
    <t>Enter the amount of money you plan to borrow in the month you plan to obtain it. Borrowing cells begin on row 145. If you have an existing Line of Credit balance (from a Set-Up Worksheet), that amount will appear in cell C142 and will automatically add to your ongoing balance.</t>
  </si>
  <si>
    <r>
      <t>Section E – Cash Position –</t>
    </r>
    <r>
      <rPr>
        <b/>
        <sz val="12"/>
        <rFont val="Times New Roman"/>
        <family val="1"/>
      </rPr>
      <t xml:space="preserve"> </t>
    </r>
    <r>
      <rPr>
        <sz val="12"/>
        <rFont val="Times New Roman"/>
        <family val="1"/>
      </rPr>
      <t>The following cash balances are based on all the projections for spending and sales as well as borrowing and equity investments you have made to this point. If your cash is not sufficient to support the start-up, daily operations, and growth of your company (if there are amounts near or below $0, or below a minimum cash balance you desire), complete this section. If you have enough cash, you are finished with this worksheet.</t>
    </r>
  </si>
  <si>
    <r>
      <t xml:space="preserve">Step 1:  </t>
    </r>
    <r>
      <rPr>
        <sz val="12"/>
        <rFont val="Times New Roman"/>
        <family val="1"/>
      </rPr>
      <t xml:space="preserve">You must acquire enough cash to support the start-up, daily operations, and growth of your company. Review the cash balances above and identify the points at which you need to obtain additional                      </t>
    </r>
  </si>
  <si>
    <t>cash (when the cash balance is near or below $0, or below a minimum cash balance you desire). Consider the following options:</t>
  </si>
  <si>
    <r>
      <t xml:space="preserve">Step 2:  </t>
    </r>
    <r>
      <rPr>
        <sz val="12"/>
        <rFont val="Times New Roman"/>
        <family val="1"/>
      </rPr>
      <t>After adjusting loan and equity cash infusions, review your cash balances again. Are the cash balances sufficient to support start-up, operations, and growth? If yes, you</t>
    </r>
  </si>
  <si>
    <t>are finished with this worksheet.  If no, repeat Step 1.</t>
  </si>
  <si>
    <r>
      <t xml:space="preserve">Step 3:  </t>
    </r>
    <r>
      <rPr>
        <sz val="12"/>
        <rFont val="Times New Roman"/>
        <family val="1"/>
      </rPr>
      <t>If you have completed this worksheet, you are ready to look at the financial output sheets (Cash Flow, Year-End Income Statement, Year-End Balance Sheet, and Ratio Analysis).</t>
    </r>
  </si>
  <si>
    <t>Projected Monthly Income Statement</t>
  </si>
  <si>
    <t>They can be included in the Appendix of the plan. Only the Year-End Income Statements will be included in the body of the Business Plan.</t>
  </si>
  <si>
    <t>Other Income (for example, interest)</t>
  </si>
  <si>
    <t>Pre Start-Up</t>
  </si>
  <si>
    <t>Cash Flow Report (Projected)</t>
  </si>
  <si>
    <t xml:space="preserve">  Other Cash In (for example, interest, royalites)</t>
  </si>
  <si>
    <t>Monthly Cash Flow (Cash In - Cash Out)</t>
  </si>
  <si>
    <t>Days Receivable + Days</t>
  </si>
  <si>
    <t>Print Options</t>
  </si>
  <si>
    <t>This sheet is provided for your convenience.  You may print Instructions only, Worksheets only, or Financial Statement Projections only.</t>
  </si>
  <si>
    <t>Years 1 - 3 Cash Flow Report, Year-End Income Statement, Year-End Balance Sheet, and Ratio Analysis are all financial statements that are part of the financial section of your Business Plan.  The "Print Financial Projections" button (cell B19) will print all of these statements or you may print them separately. (These statements are highlighted in red.)</t>
  </si>
  <si>
    <t>Print Start-Up Expenditures</t>
  </si>
  <si>
    <t>Enter the security deposits you have paid and are expecting to pay prior to opening the business in rows 52-55. Security deposits are not typical costs; they are considered assets because they retain value.</t>
  </si>
  <si>
    <t>Enter the amount you expect to spend during the start-up phase to have enough inventory on hand to begin business in cell H59.</t>
  </si>
  <si>
    <t>Enter the start-up expenses you expect to incur before you begin conducting business in rows 72-88. Expenses will be totaled and deducted from your first year's income (sales).</t>
  </si>
  <si>
    <t>Enter any money you plan to spend on capital expenditures prior to starting the business in rows 62-68. Enter amounts on these lines even if you plan to take out a loan to cover the costs of these items.</t>
  </si>
  <si>
    <t xml:space="preserve">Step 5:  </t>
  </si>
  <si>
    <t>Worksheet and enter "Yes" in cell G21</t>
  </si>
  <si>
    <t>** Please answer Step 3 question before proceeding **</t>
  </si>
  <si>
    <t>** Please answer Step 4 question before proceeding **</t>
  </si>
  <si>
    <t>the financial projections.  If you are already in business and have historical balance sheet data, go back to the Company Info Worksheet and enter "No" in cell G21.</t>
  </si>
  <si>
    <t xml:space="preserve">Your company is a start-up. This worksheet will help you compile the costs involved </t>
  </si>
  <si>
    <t>Have you completed Steps 1 &amp; 2? If so, proceed to the Sales Worksheet.</t>
  </si>
  <si>
    <t>(service providers do not deduct direct costs of goods sold)</t>
  </si>
  <si>
    <t>Is your business solely a service provider? (Yes or No)</t>
  </si>
  <si>
    <t>(If you are an existing business with historical balance sheet data to enter--answer "No")</t>
  </si>
  <si>
    <t>Other Costs</t>
  </si>
  <si>
    <t xml:space="preserve">  Opening Inventory</t>
  </si>
  <si>
    <t>Capital Expenditures</t>
  </si>
  <si>
    <t xml:space="preserve">  Vehicles</t>
  </si>
  <si>
    <t xml:space="preserve">  Leasehold Improvements</t>
  </si>
  <si>
    <t xml:space="preserve">  Land</t>
  </si>
  <si>
    <t>Year 1</t>
  </si>
  <si>
    <t>JAN</t>
  </si>
  <si>
    <t>FEB</t>
  </si>
  <si>
    <t>MAR</t>
  </si>
  <si>
    <t>APR</t>
  </si>
  <si>
    <t>MAY</t>
  </si>
  <si>
    <t>JUN</t>
  </si>
  <si>
    <t>JUL</t>
  </si>
  <si>
    <t>AUG</t>
  </si>
  <si>
    <t>SEP</t>
  </si>
  <si>
    <t>OCT</t>
  </si>
  <si>
    <t>NOV</t>
  </si>
  <si>
    <t>DEC</t>
  </si>
  <si>
    <t>TOTAL</t>
  </si>
  <si>
    <t>Sales Budget</t>
  </si>
  <si>
    <t>Product/Service Category A</t>
  </si>
  <si>
    <t>Product/Service Category B</t>
  </si>
  <si>
    <t>Product/Service Category C</t>
  </si>
  <si>
    <t>Product/Service Category D</t>
  </si>
  <si>
    <t>Product/Service Category E</t>
  </si>
  <si>
    <t>Product/Service Category F</t>
  </si>
  <si>
    <t>Product/Service Category G</t>
  </si>
  <si>
    <t>Gross Sales</t>
  </si>
  <si>
    <t>Sales (cash)</t>
  </si>
  <si>
    <t>Sales (credit)</t>
  </si>
  <si>
    <t>Less:  Returns &amp; Allowances</t>
  </si>
  <si>
    <t>DEPRECIATION SCHEDULES</t>
  </si>
  <si>
    <t>Year 1 Existing Assets</t>
  </si>
  <si>
    <t>Year 2 Existing Assets</t>
  </si>
  <si>
    <t>Year 3 Existing Assets</t>
  </si>
  <si>
    <t>Year 1 New Purchases</t>
  </si>
  <si>
    <t>Year 2 New Purchases</t>
  </si>
  <si>
    <t>Year 3 New Purchases</t>
  </si>
  <si>
    <t>Print Depreciation Schedules</t>
  </si>
  <si>
    <t>Net Sales</t>
  </si>
  <si>
    <t>Other Income</t>
  </si>
  <si>
    <t>Total Income</t>
  </si>
  <si>
    <t>Credit Management</t>
  </si>
  <si>
    <t>Received on Account</t>
  </si>
  <si>
    <t>Bad Debt Expense</t>
  </si>
  <si>
    <t>Year 2</t>
  </si>
  <si>
    <t>Inventory Management</t>
  </si>
  <si>
    <t>Inventory/ Raw Material Purchases (Cash)</t>
  </si>
  <si>
    <t>Inventory/ Raw Material Purchases (Credit)</t>
  </si>
  <si>
    <t>Payment on Account</t>
  </si>
  <si>
    <t>Inventory Purchased</t>
  </si>
  <si>
    <t>Production Expenses</t>
  </si>
  <si>
    <t>Freight-in &amp; Trucking</t>
  </si>
  <si>
    <t>Insurance</t>
  </si>
  <si>
    <t>Payroll Expenses - production</t>
  </si>
  <si>
    <t xml:space="preserve">  Salaries &amp; Wages</t>
  </si>
  <si>
    <t xml:space="preserve">  Employee Benefits</t>
  </si>
  <si>
    <t xml:space="preserve">  Payroll Taxes</t>
  </si>
  <si>
    <t>Rent</t>
  </si>
  <si>
    <t>Repairs &amp; Maintenance</t>
  </si>
  <si>
    <t>Rework</t>
  </si>
  <si>
    <t>Subcontracting</t>
  </si>
  <si>
    <t>Utilities</t>
  </si>
  <si>
    <t>Other Production Expenses</t>
  </si>
  <si>
    <t>Template Introduction - Contains critical information for using this template.</t>
  </si>
  <si>
    <t>What percentage of credit sales is considered bad debts (invoices that are uncollectible)?</t>
  </si>
  <si>
    <t xml:space="preserve">Step 6:  </t>
  </si>
  <si>
    <t>Inventory Production Expenses</t>
  </si>
  <si>
    <t>Inventory Balance</t>
  </si>
  <si>
    <t>Beginning Inventory Balance</t>
  </si>
  <si>
    <t>Inventory Production</t>
  </si>
  <si>
    <t>(Cost of Goods Sold)</t>
  </si>
  <si>
    <t>Ending Inventory Balance</t>
  </si>
  <si>
    <t xml:space="preserve">  Operating Expenses</t>
  </si>
  <si>
    <t xml:space="preserve">    Advertising</t>
  </si>
  <si>
    <t xml:space="preserve">    Bank Charges</t>
  </si>
  <si>
    <t xml:space="preserve">    Dues &amp; Subscriptions</t>
  </si>
  <si>
    <t xml:space="preserve">    Insurance</t>
  </si>
  <si>
    <t xml:space="preserve">    Licenses &amp; Fees</t>
  </si>
  <si>
    <t xml:space="preserve">    Marketing &amp; Promotion</t>
  </si>
  <si>
    <t xml:space="preserve">    Miscellaneous</t>
  </si>
  <si>
    <t xml:space="preserve">    Outside Services</t>
  </si>
  <si>
    <t xml:space="preserve">    Payroll Expenses</t>
  </si>
  <si>
    <t xml:space="preserve">      Salaries &amp; Wages</t>
  </si>
  <si>
    <t xml:space="preserve">      Payroll Taxes</t>
  </si>
  <si>
    <t xml:space="preserve">      Benefits</t>
  </si>
  <si>
    <t xml:space="preserve">    Professional Fees</t>
  </si>
  <si>
    <t xml:space="preserve">    Property Taxes</t>
  </si>
  <si>
    <t xml:space="preserve">    Rent</t>
  </si>
  <si>
    <t xml:space="preserve">    Repairs &amp; Maintenance</t>
  </si>
  <si>
    <t xml:space="preserve">    Shipping &amp; Delivery</t>
  </si>
  <si>
    <t xml:space="preserve">    Telephone</t>
  </si>
  <si>
    <t xml:space="preserve">    Training &amp; Development</t>
  </si>
  <si>
    <t xml:space="preserve">    Travel</t>
  </si>
  <si>
    <t xml:space="preserve">    Utilities</t>
  </si>
  <si>
    <t xml:space="preserve">    Vehicle</t>
  </si>
  <si>
    <t>Total Operating Expenses</t>
  </si>
  <si>
    <t>Owner's Draw</t>
  </si>
  <si>
    <t>Investor's Draw</t>
  </si>
  <si>
    <t>Dividends Paid</t>
  </si>
  <si>
    <t>Security Deposits</t>
  </si>
  <si>
    <t>Amortization</t>
  </si>
  <si>
    <t>Equipment Depreciation</t>
  </si>
  <si>
    <r>
      <t>FastTrac</t>
    </r>
    <r>
      <rPr>
        <b/>
        <vertAlign val="superscript"/>
        <sz val="8"/>
        <rFont val="Times New Roman"/>
        <family val="1"/>
      </rPr>
      <t>®</t>
    </r>
    <r>
      <rPr>
        <b/>
        <sz val="10"/>
        <rFont val="Times New Roman"/>
        <family val="1"/>
      </rPr>
      <t xml:space="preserve"> is a trademark of the Ewing Marion Kauffman Foundation.</t>
    </r>
  </si>
  <si>
    <t>Your company is an Existing Company.  Enter the balances from the latest Balance Sheet in the section below.</t>
  </si>
  <si>
    <t>Your projections should begin in the month following the date of your latest Balance Sheet.</t>
  </si>
  <si>
    <t>If  you are a Start-Up Company and have no historical data to enter go back to the Company Info</t>
  </si>
  <si>
    <t xml:space="preserve">If you have Accounts Payable, Other Current Assets, Other Non-Current Assets (such as Notes Receivable), or Other Liabilities (Current or Non-Current), you may need to complete Worksheet 2 Payoff Schedule below the Balance Sheet. (Instructions begin on row 88). If you do not complete </t>
  </si>
  <si>
    <t xml:space="preserve">        Property, Plant, &amp; Equipment</t>
  </si>
  <si>
    <t xml:space="preserve">            Equipment &amp; Machinery</t>
  </si>
  <si>
    <t xml:space="preserve">            Other Non-Current Assets</t>
  </si>
  <si>
    <t xml:space="preserve">        Total Non-Current Assets</t>
  </si>
  <si>
    <t xml:space="preserve">        Total Long-Term Liabilities</t>
  </si>
  <si>
    <t xml:space="preserve">            Owner's Equity</t>
  </si>
  <si>
    <t xml:space="preserve">Existing Company Payoff Schedule </t>
  </si>
  <si>
    <t>If you will be receiving cash payments to reduce a balance in Other Current Assets, or Other Non-Current Assets, record those payments in the appropriate months below. If the balance is a prepayment amount that</t>
  </si>
  <si>
    <t>Payments on your Line of Credit, Long-Term or Real Estate Loans should NOT be entered in this schedule. Use the Equity &amp; Debt Worksheet to record payment of principal and interest relating to these loans. Existing loan balances will appear as a beginning balance for Loan #1 on that worksheet.</t>
  </si>
  <si>
    <t xml:space="preserve">            Other Non-Current Liabilities</t>
  </si>
  <si>
    <t>payroll and rent are entered on the Operating Expenses Worksheet.)</t>
  </si>
  <si>
    <t>** Please answer Step 5 question before proceeding **</t>
  </si>
  <si>
    <t xml:space="preserve">Do you produce inventory in your own plant? If not, proceed to Step 5. If so, enter the applicable production expenses for Year 1 in rows 60 - 71. (Remember only the portion of accounts such as payroll and rent that directly relates to production is entered here. Administrative and other overhead such as </t>
  </si>
  <si>
    <t>This worksheet is used by both Existing and Start-Up businesses.  Some sections only apply to one or the other.  Be sure to read the instructions carefully to see which sections pertain to you</t>
  </si>
  <si>
    <t>This worksheet is used by both Existing and Start-Up businesses. Existing loan balances from an ongoing business or from start-up activites will automatically appear on this sheet. Read the instructions carefully in order to correctly account for loan repayments in Sections B and C.</t>
  </si>
  <si>
    <t>(existing loan or first new loan)</t>
  </si>
  <si>
    <t>For each loan, enter the payments to pay back the loan in the appropriate months. (Repayment cells begin on row 99 for existing loans or new Loan 1, on row 116 for new Loan 2.) Separate principal payments from interest.  To get this information, ask the loan provider for an amortization schedule that shows each month's</t>
  </si>
  <si>
    <r>
      <t xml:space="preserve">Company or Existing Company Set-Up Worksheet) will appear in cell C89. For </t>
    </r>
    <r>
      <rPr>
        <b/>
        <sz val="12"/>
        <rFont val="Times New Roman"/>
        <family val="1"/>
      </rPr>
      <t>NEW</t>
    </r>
    <r>
      <rPr>
        <sz val="12"/>
        <rFont val="Times New Roman"/>
        <family val="1"/>
      </rPr>
      <t xml:space="preserve"> borrowing Loan 1 enter Year 1 borrowing in row 91, Year 2 in row 93, and Year 3 in row 95. For </t>
    </r>
    <r>
      <rPr>
        <b/>
        <sz val="12"/>
        <rFont val="Times New Roman"/>
        <family val="1"/>
      </rPr>
      <t xml:space="preserve">NEW </t>
    </r>
    <r>
      <rPr>
        <sz val="12"/>
        <rFont val="Times New Roman"/>
        <family val="1"/>
      </rPr>
      <t>borrowing Loan 2</t>
    </r>
  </si>
  <si>
    <t>enter Year 1 borrowing in row 109, Year 2 in row 111, and Year 3 in row 113.</t>
  </si>
  <si>
    <t xml:space="preserve">payment in principal payback and interest. Or use the amortization schedule on the next worksheet to figure your own principal and interest payments. If you have more than two loans, add the principal payback for  some of the loans together and enter as one payment amount for each applicable month.  Do the same for </t>
  </si>
  <si>
    <t>interest.</t>
  </si>
  <si>
    <t>Furniture</t>
  </si>
  <si>
    <t>Furniture Depreciation</t>
  </si>
  <si>
    <t>Leasehold Depreciation</t>
  </si>
  <si>
    <t>Vehicles</t>
  </si>
  <si>
    <t>Vehicle Depreciation</t>
  </si>
  <si>
    <t>Building</t>
  </si>
  <si>
    <t>Building Depreciation</t>
  </si>
  <si>
    <t>Land</t>
  </si>
  <si>
    <t>Year 3</t>
  </si>
  <si>
    <t>Borrowing</t>
  </si>
  <si>
    <t>Repayment</t>
  </si>
  <si>
    <t>Cash Balance</t>
  </si>
  <si>
    <t>Line of Credit</t>
  </si>
  <si>
    <t>FastTrac Financial Template</t>
  </si>
  <si>
    <t xml:space="preserve">(If your business provides both goods and services and their sales cycle differs, the monthly cost of </t>
  </si>
  <si>
    <r>
      <t>Step 1</t>
    </r>
    <r>
      <rPr>
        <sz val="12"/>
        <rFont val="Times New Roman"/>
        <family val="1"/>
      </rPr>
      <t xml:space="preserve">: </t>
    </r>
  </si>
  <si>
    <t>Proceed to the Sales Worksheet.</t>
  </si>
  <si>
    <t>Proceed to the Equity &amp; Debt Worksheet.</t>
  </si>
  <si>
    <r>
      <t>FASTTRAC</t>
    </r>
    <r>
      <rPr>
        <b/>
        <vertAlign val="superscript"/>
        <sz val="12"/>
        <rFont val="Times New Roman"/>
        <family val="1"/>
      </rPr>
      <t>®</t>
    </r>
    <r>
      <rPr>
        <b/>
        <sz val="15"/>
        <rFont val="Times New Roman"/>
        <family val="1"/>
      </rPr>
      <t xml:space="preserve"> FINANCIAL TEMPLATE</t>
    </r>
  </si>
  <si>
    <t xml:space="preserve">The red triangular symbol in certain cells denotes a comment.  Place your cursor on the cell </t>
  </si>
  <si>
    <t>in order to see added details about the chosen category.</t>
  </si>
  <si>
    <t>Balance Sheet (Projected)</t>
  </si>
  <si>
    <t>Year-End</t>
  </si>
  <si>
    <t>Industry Avg</t>
  </si>
  <si>
    <t>you expect to remain from year to year, (such as insurance) you do not need to enter anything. The balance will be carried forward to future years in the Year-End Balance Sheet.</t>
  </si>
  <si>
    <t>How long on average does it take to collect credit sales? Enter the number of months from 1 to 4. (Enter only whole numbers 1, 2, 3 or 4.) If in Step 1 you answered 100% of your sales come from cash sales, leave the zero here.</t>
  </si>
  <si>
    <t>It is assumed that all other inventory and raw materials purchases are on credit and will be paid within four months according to your answer to the next question.</t>
  </si>
  <si>
    <t>Enter the number of months from 0 to 4  (whole numbers only-- 1, 2 , 3, or 4).</t>
  </si>
  <si>
    <t>Proceed to the Operating Expenses Worksheet.</t>
  </si>
  <si>
    <t>Proceed to the Capital Budget Worksheet.</t>
  </si>
  <si>
    <t>Term of Lease</t>
  </si>
  <si>
    <t>Print Year 1 Sales Projections</t>
  </si>
  <si>
    <t>Print Year 2 Sales Projections</t>
  </si>
  <si>
    <t>Print Year 3 Sales Projections</t>
  </si>
  <si>
    <t>Print Year 1 Inventory Projections</t>
  </si>
  <si>
    <t>Print Year 2 Inventory Projections</t>
  </si>
  <si>
    <t>Print Year 3 Inventory Projections</t>
  </si>
  <si>
    <t>Print Year 1 Operating Expenses Projections</t>
  </si>
  <si>
    <t>Print Year 2 Operating Expenses Projections</t>
  </si>
  <si>
    <t>Print Year 3 Operating Expenses Projections</t>
  </si>
  <si>
    <t>Print Year 1 Capital Budget Projections</t>
  </si>
  <si>
    <t>Print Year 3 Capital Budget Projections</t>
  </si>
  <si>
    <t xml:space="preserve">YEAR 1     YEAR 1     YEAR 1       YEAR 1     </t>
  </si>
  <si>
    <t xml:space="preserve">YEAR 1     YEAR 1     YEAR 1      </t>
  </si>
  <si>
    <t xml:space="preserve">YEAR 2     YEAR 2     YEAR 2      YEAR 2     </t>
  </si>
  <si>
    <t xml:space="preserve">YEAR 2     YEAR 2     YEAR 2      </t>
  </si>
  <si>
    <t xml:space="preserve">YEAR 3     YEAR 3     YEAR 3       YEAR 3    </t>
  </si>
  <si>
    <t xml:space="preserve">YEAR 3     YEAR 3     YEAR 3      </t>
  </si>
  <si>
    <t xml:space="preserve">YEAR 1     YEAR 1     YEAR 1     YEAR 1     </t>
  </si>
  <si>
    <t xml:space="preserve">YEAR 1     YEAR 1     YEAR 1     YEAR 1    </t>
  </si>
  <si>
    <t xml:space="preserve">YEAR 2     YEAR 2     YEAR 2     YEAR 2    </t>
  </si>
  <si>
    <t xml:space="preserve">YEAR 2     YEAR 2     YEAR 2     YEAR 2     </t>
  </si>
  <si>
    <t xml:space="preserve">YEAR 3     YEAR 3     YEAR 3     YEAR 3     </t>
  </si>
  <si>
    <t xml:space="preserve">YEAR 3    YEAR 3     YEAR 3     YEAR 3     </t>
  </si>
  <si>
    <t xml:space="preserve">YEAR 1     YEAR 1     YEAR 1     YEAR 1     YEAR 1     YEAR 1     </t>
  </si>
  <si>
    <t xml:space="preserve">YEAR 1     YEAR 1     YEAR 1     YEAR 1     YEAR 1     YEAR 1    </t>
  </si>
  <si>
    <t xml:space="preserve">YEAR 2     YEAR 2     YEAR 2     YEAR 2     YEAR 2     YEAR 2    </t>
  </si>
  <si>
    <t xml:space="preserve">YEAR 3     YEAR 3     YEAR 3     YEAR 3     YEAR 3     YEAR 3    </t>
  </si>
  <si>
    <t xml:space="preserve">YEAR 3     YEAR 3     YEAR 3     YEAR 3     YEAR 3     YEAR 3     </t>
  </si>
  <si>
    <t xml:space="preserve">YEAR 1     YEAR 1     YEAR 1    </t>
  </si>
  <si>
    <t>Outstanding Balance</t>
  </si>
  <si>
    <t>Monthly Payment</t>
  </si>
  <si>
    <r>
      <t>FastTrac</t>
    </r>
    <r>
      <rPr>
        <vertAlign val="superscript"/>
        <sz val="11"/>
        <rFont val="Times New Roman"/>
        <family val="1"/>
      </rPr>
      <t>®</t>
    </r>
    <r>
      <rPr>
        <sz val="11"/>
        <rFont val="Times New Roman"/>
        <family val="1"/>
      </rPr>
      <t xml:space="preserve">  Financial Template</t>
    </r>
  </si>
  <si>
    <t>Loan #1</t>
  </si>
  <si>
    <t>Loan #2</t>
  </si>
  <si>
    <t>Loan #3</t>
  </si>
  <si>
    <t xml:space="preserve">Enter three known variables in the input tables below--the amount of the loan needed, the annual interest rate, and the term of the loan in months (5 years = 60). </t>
  </si>
  <si>
    <t xml:space="preserve">YEAR 1    YEAR 1    YEAR 1    YEAR 1    </t>
  </si>
  <si>
    <t xml:space="preserve">YEAR 2     YEAR 2     YEAR 2     </t>
  </si>
  <si>
    <t xml:space="preserve">YEAR 2    YEAR 2    YEAR 2    YEAR 2    </t>
  </si>
  <si>
    <t xml:space="preserve">YEAR 3     YEAR 3     YEAR 3    </t>
  </si>
  <si>
    <t xml:space="preserve">YEAR 3    YEAR 3    YEAR 3    YEAR 3   </t>
  </si>
  <si>
    <t>Print Year 2 Capital Budget Projections</t>
  </si>
  <si>
    <t>Enter the amount of your inventory or raw materials purchases on row 53. Will you be buying some of this inventory or raw materials on credit? If not, proceed to Step 4. If yes, answer the next two questions.</t>
  </si>
  <si>
    <r>
      <t>Welcome to the FastTrac</t>
    </r>
    <r>
      <rPr>
        <vertAlign val="superscript"/>
        <sz val="9"/>
        <rFont val="Times New Roman"/>
        <family val="1"/>
      </rPr>
      <t>®</t>
    </r>
    <r>
      <rPr>
        <sz val="12"/>
        <rFont val="Times New Roman"/>
        <family val="1"/>
      </rPr>
      <t xml:space="preserve"> Financial Template. This template will allow you to enter financial data specific to your business and will produce projected financial statements for use in your Business Plan. It is recommended that you read all instructions carefully before beginning a worksheet. Some worksheets or sections may not apply to your business. Simply answer relevant questions and leave blank those sections that do not apply to you.    </t>
    </r>
  </si>
  <si>
    <t>The template consists of worksheets (in which you enter data) and pro forma financial statements/reports as well as ratio analysis. You may include the worksheets in the Appendix of your plan. The financial statements, reports and ratio analysis are part of the financial section of the Business Plan.</t>
  </si>
  <si>
    <r>
      <t>FastTrac</t>
    </r>
    <r>
      <rPr>
        <vertAlign val="superscript"/>
        <sz val="8"/>
        <rFont val="Times New Roman"/>
        <family val="1"/>
      </rPr>
      <t>®</t>
    </r>
    <r>
      <rPr>
        <sz val="10"/>
        <rFont val="Times New Roman"/>
        <family val="1"/>
      </rPr>
      <t xml:space="preserve"> Financial Template</t>
    </r>
  </si>
  <si>
    <t>Company Information</t>
  </si>
  <si>
    <t>This worksheet establishes basic information for your company that will be used for calculations throughout the financial projections.  Answer every question on this page.</t>
  </si>
  <si>
    <t>Enter the name of your company and the year the plan starts. This information will automatically be displayed on the reports for your Business Plan.</t>
  </si>
  <si>
    <t>Only a C Corporation will have its own tax liability. Every business owner, however, must recognize the cash requirements to cover taxes. Therefore, tax payments are included on the Cash Flow Worksheet. Actual payments may come from personal or business funds.</t>
  </si>
  <si>
    <t xml:space="preserve"> Is your company a start-up (no historical financial data to enter)? (Yes or No)</t>
  </si>
  <si>
    <t>(Sole proprietors with no employees enter (0))</t>
  </si>
  <si>
    <t>Have you answered every question?  If so, proceed to the Set-Up Worksheet.</t>
  </si>
  <si>
    <r>
      <t>FastTrac</t>
    </r>
    <r>
      <rPr>
        <vertAlign val="superscript"/>
        <sz val="8"/>
        <rFont val="Times New Roman"/>
        <family val="1"/>
      </rPr>
      <t>®</t>
    </r>
    <r>
      <rPr>
        <sz val="10"/>
        <rFont val="Times New Roman"/>
        <family val="1"/>
      </rPr>
      <t xml:space="preserve">  Financial Template</t>
    </r>
  </si>
  <si>
    <t>Start-Up Company Set-Up Worksheet</t>
  </si>
  <si>
    <t>Start-Up Cash</t>
  </si>
  <si>
    <t>Total Start-Up Cash</t>
  </si>
  <si>
    <t>Start-Up Expenditures</t>
  </si>
  <si>
    <t>Use this worksheet to determine how much of your monthly payment is principal and how much is interest. You'll notice that the amortization schedules are laid out in a linear manner like the other worksheets in this template.  This will allow you to easily cut and paste the amounts into the Equity &amp; Debt Worksheet in the Repayment sections.  When cutting and pasting these cells, remember that you'll need to paste them as a value not as a formula.</t>
  </si>
  <si>
    <t>For each Year 1 inventory item, write an assumption in rows 83 - 95 about how that estimate was determined. Base this assumption on facts researched and be as specific as possible. Space is limited, so be concise.</t>
  </si>
  <si>
    <t>Repeat the above process for Year 2 entering your inventory or raw materials purchases on row 100. If you produce inventory in your own plant, enter Year 2 production expenses in rows 107 - 118.</t>
  </si>
  <si>
    <t>Repeat the above process for Year 3 entering your inventory or raw materials purchases on row 147.  If you produce inventory in your own plant, enter Year 3 production expenses in rows 154 - 165.</t>
  </si>
  <si>
    <t>Cash In</t>
  </si>
  <si>
    <t xml:space="preserve">  Cash Sales</t>
  </si>
  <si>
    <t xml:space="preserve">  Collections from Accounts Receivables</t>
  </si>
  <si>
    <t xml:space="preserve">  Equity Received</t>
  </si>
  <si>
    <t xml:space="preserve">  Loans Received</t>
  </si>
  <si>
    <t>Total Cash In</t>
  </si>
  <si>
    <t>Total Cash Available</t>
  </si>
  <si>
    <t>Cash Out</t>
  </si>
  <si>
    <t xml:space="preserve">    Office Expense </t>
  </si>
  <si>
    <t xml:space="preserve">  Non-operating Costs</t>
  </si>
  <si>
    <t xml:space="preserve">    Capital Purchases</t>
  </si>
  <si>
    <t xml:space="preserve">    Estimated Income Tax Payments</t>
  </si>
  <si>
    <t xml:space="preserve">    Loan Principal Payments</t>
  </si>
  <si>
    <t xml:space="preserve">    Owner's Draw</t>
  </si>
  <si>
    <t>Total Cash Out</t>
  </si>
  <si>
    <t>Beginning Cash Balance</t>
  </si>
  <si>
    <t>Ending Cash Balance</t>
  </si>
  <si>
    <t>Net Sales (less returns &amp; allowances)</t>
  </si>
  <si>
    <t>Cost of Goods Sold</t>
  </si>
  <si>
    <t>Gross Margin</t>
  </si>
  <si>
    <t>Operating Expenses</t>
  </si>
  <si>
    <t xml:space="preserve">  Advertising</t>
  </si>
  <si>
    <t xml:space="preserve">  Bank Charges</t>
  </si>
  <si>
    <t xml:space="preserve">  Depreciation &amp; Amortization</t>
  </si>
  <si>
    <t xml:space="preserve">  Dues &amp; Subscriptions</t>
  </si>
  <si>
    <t xml:space="preserve">  Insurance</t>
  </si>
  <si>
    <t xml:space="preserve">  Licenses &amp; Fees</t>
  </si>
  <si>
    <t xml:space="preserve">  Marketing &amp; Promotion</t>
  </si>
  <si>
    <t xml:space="preserve">  Meals &amp; Entertainment</t>
  </si>
  <si>
    <t xml:space="preserve">  Miscellaneous</t>
  </si>
  <si>
    <t xml:space="preserve">  Office Expense </t>
  </si>
  <si>
    <t xml:space="preserve">  Outside Services</t>
  </si>
  <si>
    <t xml:space="preserve">  Payroll Expenses</t>
  </si>
  <si>
    <t xml:space="preserve">    Salaries &amp; Wages</t>
  </si>
  <si>
    <t xml:space="preserve">    Payroll Taxes</t>
  </si>
  <si>
    <t xml:space="preserve">    Benefits</t>
  </si>
  <si>
    <t xml:space="preserve">  Professional Fees</t>
  </si>
  <si>
    <t xml:space="preserve">  Property Taxes</t>
  </si>
  <si>
    <t xml:space="preserve">  Rent</t>
  </si>
  <si>
    <t xml:space="preserve">  Repairs &amp; Maintenance</t>
  </si>
  <si>
    <t xml:space="preserve">  Shipping &amp; Delivery</t>
  </si>
  <si>
    <t xml:space="preserve">  Telephone</t>
  </si>
  <si>
    <t xml:space="preserve">  Training &amp; Development</t>
  </si>
  <si>
    <t>Proceed to Section D.</t>
  </si>
  <si>
    <t xml:space="preserve">  Travel</t>
  </si>
  <si>
    <t xml:space="preserve">  Utilities</t>
  </si>
  <si>
    <t xml:space="preserve">  Vehicle</t>
  </si>
  <si>
    <t>Operating Income</t>
  </si>
  <si>
    <t>Interest Expense</t>
  </si>
  <si>
    <t>Income Before Taxes</t>
  </si>
  <si>
    <t>Current Assets</t>
  </si>
  <si>
    <t>Cash  &amp; Equivalents</t>
  </si>
  <si>
    <t>Accounts Receivable</t>
  </si>
  <si>
    <t>Inventory</t>
  </si>
  <si>
    <t>Total Current Assets</t>
  </si>
  <si>
    <t>Fixed Assets</t>
  </si>
  <si>
    <t>Property, Plant &amp; Equipment</t>
  </si>
  <si>
    <t>Less:  Accumulated Depreciation</t>
  </si>
  <si>
    <t>Current Liabilities</t>
  </si>
  <si>
    <t xml:space="preserve"> </t>
  </si>
  <si>
    <t>Accounts Payable</t>
  </si>
  <si>
    <t>Total Current Liabilities</t>
  </si>
  <si>
    <t>Loans</t>
  </si>
  <si>
    <t>Mortgages</t>
  </si>
  <si>
    <t>Equity Investments</t>
  </si>
  <si>
    <t>Retained Earnings</t>
  </si>
  <si>
    <t>Less:  Owner's &amp; Investor's Draws</t>
  </si>
  <si>
    <t>Step 3:</t>
  </si>
  <si>
    <t>Step 4:</t>
  </si>
  <si>
    <t>Step 5:</t>
  </si>
  <si>
    <t xml:space="preserve">Office Expense </t>
  </si>
  <si>
    <t>Step 1:</t>
  </si>
  <si>
    <t>Step 2:</t>
  </si>
  <si>
    <t>Step 6:</t>
  </si>
  <si>
    <t>Step 7:</t>
  </si>
  <si>
    <t>Equity Investment</t>
  </si>
  <si>
    <t>Outstanding balance</t>
  </si>
  <si>
    <t>Assumptions - Year 1</t>
  </si>
  <si>
    <t xml:space="preserve">            Furniture &amp; Fixtures</t>
  </si>
  <si>
    <t xml:space="preserve">            Vehicles</t>
  </si>
  <si>
    <t xml:space="preserve">            Leasehold Improvements</t>
  </si>
  <si>
    <t>Inventory Purchases</t>
  </si>
  <si>
    <t xml:space="preserve">   </t>
  </si>
  <si>
    <t xml:space="preserve">Inventory/ Raw Material Purchases </t>
  </si>
  <si>
    <t xml:space="preserve">Amount of Loan </t>
  </si>
  <si>
    <t xml:space="preserve">Annual Interest Rate </t>
  </si>
  <si>
    <t xml:space="preserve">Term of Loan (in months) </t>
  </si>
  <si>
    <t>Month</t>
  </si>
  <si>
    <t>Interest</t>
  </si>
  <si>
    <t>Balance</t>
  </si>
  <si>
    <t>Assumptions - Year 2</t>
  </si>
  <si>
    <t xml:space="preserve">     Payroll Taxes</t>
  </si>
  <si>
    <t xml:space="preserve">     Benefits</t>
  </si>
  <si>
    <t xml:space="preserve">     Salaries &amp; Wages</t>
  </si>
  <si>
    <t xml:space="preserve">  Payroll Expenses (training/setup)</t>
  </si>
  <si>
    <t xml:space="preserve">    Inventory/Raw Material (Cash)</t>
  </si>
  <si>
    <t xml:space="preserve">    Inventory/Raw Material (Paid on Account)</t>
  </si>
  <si>
    <t>Enter amounts you expect to receive for other income (income from activities unrelated to your primary business). Enter Year 1 in row 63, Year 2 in row 100, and Year 3 in row 137.</t>
  </si>
  <si>
    <t xml:space="preserve">    Production Expenses</t>
  </si>
  <si>
    <t xml:space="preserve">  Inventory Expenditures</t>
  </si>
  <si>
    <t xml:space="preserve">  Marketing</t>
  </si>
  <si>
    <t xml:space="preserve">  Office Expense</t>
  </si>
  <si>
    <t xml:space="preserve">    Interest Payments</t>
  </si>
  <si>
    <t>Capital Budget</t>
  </si>
  <si>
    <t xml:space="preserve">                            Estimated Tax Rate</t>
  </si>
  <si>
    <t xml:space="preserve">What percentage of sales is the average cost of goods sold (COGS) for your products?  </t>
  </si>
  <si>
    <t>Use your company's past income statements or an industry average. (Sales - COGS = Gross Margin)</t>
  </si>
  <si>
    <t>here that have already been added into Inventory Production.</t>
  </si>
  <si>
    <t>Other</t>
  </si>
  <si>
    <t>Advertising</t>
  </si>
  <si>
    <t>Bank Charges</t>
  </si>
  <si>
    <t>Dues &amp; Subscriptions</t>
  </si>
  <si>
    <t>Licenses &amp; Fees</t>
  </si>
  <si>
    <t>Marketing &amp; Promotion</t>
  </si>
  <si>
    <t>Meals &amp; Entertainment</t>
  </si>
  <si>
    <t>Miscellaneous</t>
  </si>
  <si>
    <t>Office Supplies</t>
  </si>
  <si>
    <t>Outside Services</t>
  </si>
  <si>
    <t>Payroll Expenses</t>
  </si>
  <si>
    <t>Professional Fees</t>
  </si>
  <si>
    <t>Property Taxes</t>
  </si>
  <si>
    <t>Shipping &amp; Delivery</t>
  </si>
  <si>
    <t>Telephone</t>
  </si>
  <si>
    <t>Training &amp; Development</t>
  </si>
  <si>
    <t>Travel</t>
  </si>
  <si>
    <t>Vehicle</t>
  </si>
  <si>
    <t>Annual</t>
  </si>
  <si>
    <t>Depreciation Year 1</t>
  </si>
  <si>
    <t>Depreciation Year 2</t>
  </si>
  <si>
    <t>Depreciation Year 3</t>
  </si>
  <si>
    <t>Year 1 Total Depreciation</t>
  </si>
  <si>
    <t>Year 2 Total Depreciation</t>
  </si>
  <si>
    <t>Year 3 Total Depreciation</t>
  </si>
  <si>
    <t>Do not include land values in this table (for land, see Section C, Step 5).</t>
  </si>
  <si>
    <t xml:space="preserve">in starting your business. The start-up expenditures will be automatically included in </t>
  </si>
  <si>
    <t>What percentage of sales is made to customers paying cash (credit cards included)? It is assumed that all other sales are made to customers on credit (charged to an account and invoiced for payment).</t>
  </si>
  <si>
    <t>What percentage of credit sales is estimated for returns and allowances (products returned for one reason or another)? It is assumed that the products returned are put back into inventory and resold.</t>
  </si>
  <si>
    <t xml:space="preserve">projections in the month you realistically expect sales. For example, if you open your doors in May but expect no sales until July, then your first sales projections would be in July (expenses would start in May). If your fiscal year begins in June, you may want to begin your projections </t>
  </si>
  <si>
    <t xml:space="preserve">    Meals &amp; Entertainment</t>
  </si>
  <si>
    <t>Print All Appendix Worksheets</t>
  </si>
  <si>
    <t>Print Year 1 Monthly Income Statement</t>
  </si>
  <si>
    <t>It is recommended that you step through the worksheets in the order they are presented when you begin to work. You can go back and make adjustments and change assumptions as you see how the plan works out.</t>
  </si>
  <si>
    <t xml:space="preserve">Year 3 </t>
  </si>
  <si>
    <t xml:space="preserve">Print buttons are available on each sheet. They will print either the instructions (text) or the financial data portion of the sheet. Go to cell B2 on this sheet to test the "Print Worksheet Instructions" button. There is also a Print Options Worksheet (the last worksheet) for your </t>
  </si>
  <si>
    <t>convenience. Many print options are available for printing worksheet instructions as well as financial reports.</t>
  </si>
  <si>
    <t>Balance Sheet must balance--that is, the total assets must be equal to the total liabilities plus equity.</t>
  </si>
  <si>
    <t>this worksheet, your projections for future years will carry the historical balance forward. If the balances should be carried forward, do not fill out the schedule.</t>
  </si>
  <si>
    <t xml:space="preserve">This worksheet automatically calculates the total start-up costs. This total will help you think about the debt (loans) and equity (your contributions or money from investors) needed to start this business.  </t>
  </si>
  <si>
    <t>This worksheet is for those businesses that have direct costs of goods sold (Example:  retailers and manufacturers). If you are solely a service provider, proceed to the Operating Expenses Worksheet.</t>
  </si>
  <si>
    <t>each month's payments in principal payback and interest. Or use the amortization schedule on the next worksheet to figure your own principal and interest payments. If you have more than one loan, add the principal payback for all loans together and enter as one amount for each month. Do the same for interest.</t>
  </si>
  <si>
    <t>Owner Investment - The owner contributes cash in the form of an equity investment. This is not a loan and will not be repaid.  Enter these contributions in Section A of this worksheet.</t>
  </si>
  <si>
    <t>Additional Business Loan - Increase the amount of traditional business loans and/or other long-term loans. These funds are usually provided to support long-term operations and to purchase capital assets. Enter this additional financing in Section C of this worksheet.</t>
  </si>
  <si>
    <t>Outside Investors - Cash may be available to you from outside investors (angel investors or venture capitalists). These funds may be made available to you in the form of a loan, but are most likely to be equity financing--that is, the outside investors become part owners in your company. Enter this information in Section A of this worksheet for equity contributions. Enter any debt portions in Section C of this worksheet.</t>
  </si>
  <si>
    <t>Line of Credit - Short-term financing to cover cash shortfalls as they occur. This type of financing is appropriate to cover seasonal and periodic cash shortages. Enter this financing in Section E of this worksheet.</t>
  </si>
  <si>
    <t>You may go to the Print Options Worksheet to print any combination of worksheets and financial statements you need.</t>
  </si>
  <si>
    <t>Assumptions - Year 3</t>
  </si>
  <si>
    <t xml:space="preserve">    Office Supplies</t>
  </si>
  <si>
    <t xml:space="preserve">    Paid on Account</t>
  </si>
  <si>
    <t>Monthly</t>
  </si>
  <si>
    <t>Outstanding</t>
  </si>
  <si>
    <t>Payment</t>
  </si>
  <si>
    <t xml:space="preserve">  Bad Debt Expense</t>
  </si>
  <si>
    <t>Total</t>
  </si>
  <si>
    <t xml:space="preserve">    Other Cash Out </t>
  </si>
  <si>
    <t>Note:  To print individual years' data, see Print Options Sheet</t>
  </si>
  <si>
    <t>Proceed to Section B.</t>
  </si>
  <si>
    <t>***All users must enable the Macros before you begin to input data into the financial templates***</t>
  </si>
  <si>
    <t>***Mac users running OS 10 or higher with Office 2008, will need to download this file on a Windows machine, enable the macros, complete the Company Info worksheet, save it to a thumb drive and then you can perform your work on a Mac, but will need to return to a PC to utilize the print buttons, or you can use Office 2011***</t>
  </si>
  <si>
    <t>© Copyright 2002-2014</t>
  </si>
  <si>
    <t>Attribution-NonCommercial-NoDerivatives</t>
  </si>
  <si>
    <t>4.0 International (CC BY-NC-ND 4.0)</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</si>
</sst>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0_);[Red]\(0\)"/>
    <numFmt numFmtId="167" formatCode="0.00_);[Red]\(0.00\)"/>
    <numFmt numFmtId="168" formatCode="_(&quot;$&quot;* #,##0_);_(&quot;$&quot;* \(#,##0\);_(&quot;$&quot;* &quot;-&quot;??_);_(@_)"/>
  </numFmts>
  <fonts count="43" x14ac:knownFonts="1">
    <font>
      <sz val="10"/>
      <name val="Arial"/>
    </font>
    <font>
      <sz val="10"/>
      <name val="Arial"/>
      <family val="2"/>
    </font>
    <font>
      <sz val="12"/>
      <name val="Times New Roman"/>
      <family val="1"/>
    </font>
    <font>
      <sz val="12"/>
      <color indexed="8"/>
      <name val="Times New Roman"/>
      <family val="1"/>
    </font>
    <font>
      <sz val="14"/>
      <name val="Times New Roman"/>
      <family val="1"/>
    </font>
    <font>
      <b/>
      <sz val="14"/>
      <name val="Times New Roman"/>
      <family val="1"/>
    </font>
    <font>
      <b/>
      <sz val="12"/>
      <name val="Times New Roman"/>
      <family val="1"/>
    </font>
    <font>
      <sz val="12"/>
      <name val="Times New Roman"/>
      <family val="1"/>
    </font>
    <font>
      <sz val="11"/>
      <name val="Times New Roman"/>
      <family val="1"/>
    </font>
    <font>
      <b/>
      <sz val="11"/>
      <name val="Times New Roman"/>
      <family val="1"/>
    </font>
    <font>
      <sz val="12"/>
      <color indexed="10"/>
      <name val="Times New Roman"/>
      <family val="1"/>
    </font>
    <font>
      <sz val="12"/>
      <color indexed="53"/>
      <name val="Times New Roman"/>
      <family val="1"/>
    </font>
    <font>
      <b/>
      <sz val="10"/>
      <name val="Arial"/>
      <family val="2"/>
    </font>
    <font>
      <b/>
      <u/>
      <sz val="12"/>
      <name val="Times New Roman"/>
      <family val="1"/>
    </font>
    <font>
      <sz val="10"/>
      <name val="Times New Roman"/>
      <family val="1"/>
    </font>
    <font>
      <sz val="13"/>
      <name val="Arial"/>
      <family val="2"/>
    </font>
    <font>
      <u/>
      <sz val="12"/>
      <name val="Times New Roman"/>
      <family val="1"/>
    </font>
    <font>
      <b/>
      <sz val="18"/>
      <name val="Times New Roman"/>
      <family val="1"/>
    </font>
    <font>
      <sz val="12"/>
      <color indexed="57"/>
      <name val="Times New Roman"/>
      <family val="1"/>
    </font>
    <font>
      <b/>
      <sz val="10"/>
      <name val="Arial"/>
      <family val="2"/>
    </font>
    <font>
      <b/>
      <sz val="12"/>
      <color indexed="8"/>
      <name val="Times New Roman"/>
      <family val="1"/>
    </font>
    <font>
      <sz val="10"/>
      <name val="Arial"/>
      <family val="2"/>
    </font>
    <font>
      <sz val="10"/>
      <color indexed="10"/>
      <name val="Arial"/>
      <family val="2"/>
    </font>
    <font>
      <b/>
      <sz val="10"/>
      <name val="Times New Roman"/>
      <family val="1"/>
    </font>
    <font>
      <b/>
      <sz val="15"/>
      <name val="Times New Roman"/>
      <family val="1"/>
    </font>
    <font>
      <sz val="15"/>
      <name val="Arial"/>
      <family val="2"/>
    </font>
    <font>
      <sz val="15"/>
      <name val="Times New Roman"/>
      <family val="1"/>
    </font>
    <font>
      <sz val="8"/>
      <color indexed="81"/>
      <name val="Tahoma"/>
      <family val="2"/>
    </font>
    <font>
      <sz val="10"/>
      <color indexed="10"/>
      <name val="Times New Roman"/>
      <family val="1"/>
    </font>
    <font>
      <b/>
      <vertAlign val="superscript"/>
      <sz val="12"/>
      <name val="Times New Roman"/>
      <family val="1"/>
    </font>
    <font>
      <b/>
      <vertAlign val="superscript"/>
      <sz val="8"/>
      <name val="Times New Roman"/>
      <family val="1"/>
    </font>
    <font>
      <vertAlign val="superscript"/>
      <sz val="9"/>
      <name val="Times New Roman"/>
      <family val="1"/>
    </font>
    <font>
      <vertAlign val="superscript"/>
      <sz val="8"/>
      <name val="Times New Roman"/>
      <family val="1"/>
    </font>
    <font>
      <vertAlign val="superscript"/>
      <sz val="11"/>
      <name val="Times New Roman"/>
      <family val="1"/>
    </font>
    <font>
      <sz val="11"/>
      <color indexed="9"/>
      <name val="Times New Roman"/>
      <family val="1"/>
    </font>
    <font>
      <b/>
      <sz val="11"/>
      <color indexed="9"/>
      <name val="Times New Roman"/>
      <family val="1"/>
    </font>
    <font>
      <b/>
      <u val="singleAccounting"/>
      <sz val="12"/>
      <name val="Times New Roman"/>
      <family val="1"/>
    </font>
    <font>
      <b/>
      <sz val="8"/>
      <color indexed="81"/>
      <name val="Tahoma"/>
      <family val="2"/>
    </font>
    <font>
      <sz val="14"/>
      <color rgb="FFC00000"/>
      <name val="Times New Roman"/>
      <family val="1"/>
    </font>
    <font>
      <sz val="10"/>
      <color rgb="FFC00000"/>
      <name val="Geneva"/>
    </font>
    <font>
      <sz val="12"/>
      <color rgb="FF000000"/>
      <name val="Times New Roman"/>
      <family val="1"/>
    </font>
    <font>
      <sz val="10"/>
      <color rgb="FF000000"/>
      <name val="Arial"/>
      <family val="2"/>
    </font>
    <font>
      <sz val="10"/>
      <name val="Arial Narrow"/>
    </font>
  </fonts>
  <fills count="11">
    <fill>
      <patternFill patternType="none"/>
    </fill>
    <fill>
      <patternFill patternType="gray125"/>
    </fill>
    <fill>
      <patternFill patternType="solid">
        <fgColor indexed="41"/>
        <bgColor indexed="64"/>
      </patternFill>
    </fill>
    <fill>
      <patternFill patternType="solid">
        <fgColor indexed="46"/>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indexed="13"/>
        <bgColor indexed="64"/>
      </patternFill>
    </fill>
    <fill>
      <patternFill patternType="solid">
        <fgColor indexed="44"/>
        <bgColor indexed="64"/>
      </patternFill>
    </fill>
    <fill>
      <patternFill patternType="solid">
        <fgColor indexed="9"/>
        <bgColor indexed="64"/>
      </patternFill>
    </fill>
    <fill>
      <patternFill patternType="solid">
        <fgColor indexed="51"/>
        <bgColor indexed="64"/>
      </patternFill>
    </fill>
  </fills>
  <borders count="48">
    <border>
      <left/>
      <right/>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uble">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medium">
        <color auto="1"/>
      </right>
      <top style="thin">
        <color auto="1"/>
      </top>
      <bottom style="thin">
        <color auto="1"/>
      </bottom>
      <diagonal/>
    </border>
    <border>
      <left style="thin">
        <color auto="1"/>
      </left>
      <right/>
      <top/>
      <bottom style="medium">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742">
    <xf numFmtId="0" fontId="0" fillId="0" borderId="0" xfId="0"/>
    <xf numFmtId="0" fontId="2" fillId="0" borderId="0" xfId="0" applyFont="1"/>
    <xf numFmtId="0" fontId="4" fillId="2" borderId="1" xfId="0" applyFont="1" applyFill="1" applyBorder="1"/>
    <xf numFmtId="0" fontId="3" fillId="2" borderId="1" xfId="0" applyFont="1" applyFill="1" applyBorder="1"/>
    <xf numFmtId="0" fontId="0" fillId="2" borderId="2" xfId="0" applyFill="1" applyBorder="1"/>
    <xf numFmtId="0" fontId="0" fillId="2" borderId="3" xfId="0" applyFill="1" applyBorder="1"/>
    <xf numFmtId="0" fontId="3" fillId="2" borderId="4" xfId="0" applyFont="1" applyFill="1" applyBorder="1"/>
    <xf numFmtId="0" fontId="4" fillId="2" borderId="5" xfId="0" applyFont="1" applyFill="1" applyBorder="1"/>
    <xf numFmtId="0" fontId="3" fillId="2" borderId="5" xfId="0" applyFont="1" applyFill="1" applyBorder="1"/>
    <xf numFmtId="0" fontId="0" fillId="2" borderId="6" xfId="0" applyFill="1" applyBorder="1"/>
    <xf numFmtId="0" fontId="6" fillId="0" borderId="0" xfId="0" applyFont="1" applyFill="1" applyBorder="1"/>
    <xf numFmtId="0" fontId="6" fillId="0" borderId="0" xfId="0" applyFont="1" applyFill="1" applyBorder="1" applyAlignment="1" applyProtection="1">
      <alignment horizontal="left"/>
      <protection locked="0"/>
    </xf>
    <xf numFmtId="0" fontId="7" fillId="0" borderId="0" xfId="0" applyFont="1"/>
    <xf numFmtId="41" fontId="7" fillId="2" borderId="1" xfId="0" applyNumberFormat="1" applyFont="1" applyFill="1" applyBorder="1" applyAlignment="1" applyProtection="1">
      <alignment horizontal="left"/>
    </xf>
    <xf numFmtId="0" fontId="7" fillId="2" borderId="1" xfId="0" applyFont="1" applyFill="1" applyBorder="1"/>
    <xf numFmtId="0" fontId="7" fillId="2" borderId="2" xfId="0" applyFont="1" applyFill="1" applyBorder="1"/>
    <xf numFmtId="10" fontId="7" fillId="2" borderId="7" xfId="0" applyNumberFormat="1" applyFont="1" applyFill="1" applyBorder="1" applyAlignment="1" applyProtection="1">
      <alignment horizontal="left"/>
      <protection locked="0"/>
    </xf>
    <xf numFmtId="41" fontId="7" fillId="2" borderId="0" xfId="0" applyNumberFormat="1" applyFont="1" applyFill="1" applyBorder="1" applyAlignment="1" applyProtection="1">
      <alignment horizontal="left"/>
    </xf>
    <xf numFmtId="0" fontId="7" fillId="2" borderId="0" xfId="0" applyFont="1" applyFill="1" applyBorder="1"/>
    <xf numFmtId="0" fontId="7" fillId="2" borderId="3" xfId="0" applyFont="1" applyFill="1" applyBorder="1"/>
    <xf numFmtId="10" fontId="6" fillId="2" borderId="7" xfId="0" applyNumberFormat="1" applyFont="1" applyFill="1" applyBorder="1" applyAlignment="1" applyProtection="1">
      <alignment horizontal="left"/>
      <protection locked="0"/>
    </xf>
    <xf numFmtId="49" fontId="7" fillId="2" borderId="7" xfId="0" applyNumberFormat="1" applyFont="1" applyFill="1" applyBorder="1" applyAlignment="1" applyProtection="1">
      <alignment horizontal="left"/>
      <protection locked="0"/>
    </xf>
    <xf numFmtId="0" fontId="7" fillId="2" borderId="7" xfId="0" applyFont="1" applyFill="1" applyBorder="1"/>
    <xf numFmtId="0" fontId="6" fillId="2" borderId="7" xfId="0" applyFont="1" applyFill="1" applyBorder="1"/>
    <xf numFmtId="42" fontId="7" fillId="2" borderId="3" xfId="0" applyNumberFormat="1" applyFont="1" applyFill="1" applyBorder="1"/>
    <xf numFmtId="0" fontId="7" fillId="2" borderId="4" xfId="0" applyFont="1" applyFill="1" applyBorder="1"/>
    <xf numFmtId="0" fontId="7" fillId="2" borderId="5" xfId="0" applyFont="1" applyFill="1" applyBorder="1"/>
    <xf numFmtId="0" fontId="6" fillId="0" borderId="0" xfId="0" applyFont="1"/>
    <xf numFmtId="41" fontId="6" fillId="0" borderId="0" xfId="0" applyNumberFormat="1" applyFont="1"/>
    <xf numFmtId="0" fontId="0" fillId="2" borderId="8" xfId="0" applyFill="1" applyBorder="1"/>
    <xf numFmtId="0" fontId="0" fillId="2" borderId="9" xfId="0" applyFill="1" applyBorder="1"/>
    <xf numFmtId="41" fontId="8" fillId="0" borderId="0" xfId="0" applyNumberFormat="1" applyFont="1"/>
    <xf numFmtId="41" fontId="8" fillId="0" borderId="0" xfId="0" applyNumberFormat="1" applyFont="1" applyBorder="1"/>
    <xf numFmtId="0" fontId="6" fillId="0" borderId="9" xfId="0" applyFont="1" applyFill="1" applyBorder="1"/>
    <xf numFmtId="41" fontId="9" fillId="0" borderId="9" xfId="0" applyNumberFormat="1" applyFont="1" applyFill="1" applyBorder="1" applyAlignment="1">
      <alignment horizontal="center"/>
    </xf>
    <xf numFmtId="41" fontId="8" fillId="0" borderId="0" xfId="0" applyNumberFormat="1" applyFont="1" applyAlignment="1">
      <alignment horizontal="center"/>
    </xf>
    <xf numFmtId="41" fontId="8" fillId="0" borderId="10" xfId="0" applyNumberFormat="1" applyFont="1" applyBorder="1" applyAlignment="1">
      <alignment horizontal="center"/>
    </xf>
    <xf numFmtId="41" fontId="9" fillId="0" borderId="0" xfId="0" applyNumberFormat="1" applyFont="1" applyFill="1" applyBorder="1" applyAlignment="1">
      <alignment horizontal="center"/>
    </xf>
    <xf numFmtId="41" fontId="0" fillId="0" borderId="0" xfId="0" applyNumberFormat="1" applyFill="1" applyBorder="1"/>
    <xf numFmtId="0" fontId="7" fillId="0" borderId="0" xfId="0" applyFont="1" applyFill="1" applyBorder="1"/>
    <xf numFmtId="0" fontId="7" fillId="0" borderId="0" xfId="0" applyFont="1" applyFill="1"/>
    <xf numFmtId="41" fontId="8" fillId="0" borderId="0" xfId="0" applyNumberFormat="1" applyFont="1" applyFill="1" applyAlignment="1">
      <alignment horizontal="center"/>
    </xf>
    <xf numFmtId="0" fontId="6" fillId="0" borderId="11" xfId="0" applyFont="1" applyFill="1" applyBorder="1"/>
    <xf numFmtId="41" fontId="9" fillId="0" borderId="11" xfId="0" applyNumberFormat="1" applyFont="1" applyFill="1" applyBorder="1" applyAlignment="1">
      <alignment horizontal="center"/>
    </xf>
    <xf numFmtId="0" fontId="6" fillId="0" borderId="0" xfId="0" applyFont="1" applyFill="1"/>
    <xf numFmtId="0" fontId="7" fillId="0" borderId="9" xfId="0" applyFont="1" applyFill="1" applyBorder="1"/>
    <xf numFmtId="41" fontId="9" fillId="3" borderId="12" xfId="0" applyNumberFormat="1" applyFont="1" applyFill="1" applyBorder="1"/>
    <xf numFmtId="0" fontId="7" fillId="0" borderId="11" xfId="0" applyFont="1" applyFill="1" applyBorder="1"/>
    <xf numFmtId="41" fontId="9" fillId="3" borderId="13" xfId="0" applyNumberFormat="1" applyFont="1" applyFill="1" applyBorder="1"/>
    <xf numFmtId="0" fontId="10" fillId="0" borderId="0" xfId="0" applyFont="1" applyFill="1" applyBorder="1"/>
    <xf numFmtId="41" fontId="7" fillId="0" borderId="0" xfId="0" applyNumberFormat="1" applyFont="1"/>
    <xf numFmtId="41" fontId="7" fillId="3" borderId="12" xfId="0" applyNumberFormat="1" applyFont="1" applyFill="1" applyBorder="1"/>
    <xf numFmtId="0" fontId="7" fillId="0" borderId="10" xfId="0" applyFont="1" applyBorder="1"/>
    <xf numFmtId="0" fontId="5" fillId="0" borderId="0" xfId="0" applyFont="1"/>
    <xf numFmtId="0" fontId="6" fillId="0" borderId="0" xfId="0" applyFont="1" applyAlignment="1">
      <alignment horizontal="center"/>
    </xf>
    <xf numFmtId="0" fontId="0" fillId="2" borderId="0" xfId="0" applyFill="1" applyBorder="1"/>
    <xf numFmtId="0" fontId="0" fillId="0" borderId="0" xfId="0" applyBorder="1"/>
    <xf numFmtId="0" fontId="6" fillId="4" borderId="9" xfId="0" applyFont="1" applyFill="1" applyBorder="1" applyAlignment="1">
      <alignment horizontal="center"/>
    </xf>
    <xf numFmtId="0" fontId="6" fillId="4" borderId="14" xfId="0" applyFont="1" applyFill="1" applyBorder="1" applyAlignment="1">
      <alignment horizontal="center"/>
    </xf>
    <xf numFmtId="0" fontId="0" fillId="4" borderId="9" xfId="0" applyFill="1" applyBorder="1"/>
    <xf numFmtId="0" fontId="15" fillId="0" borderId="15" xfId="0" applyFont="1" applyBorder="1"/>
    <xf numFmtId="0" fontId="15" fillId="0" borderId="0" xfId="0" applyFont="1" applyBorder="1"/>
    <xf numFmtId="0" fontId="15" fillId="0" borderId="0" xfId="0" applyFont="1" applyBorder="1" applyProtection="1">
      <protection locked="0"/>
    </xf>
    <xf numFmtId="0" fontId="15" fillId="0" borderId="16" xfId="0" applyFont="1" applyBorder="1" applyProtection="1">
      <protection locked="0"/>
    </xf>
    <xf numFmtId="0" fontId="6" fillId="0" borderId="9" xfId="0" applyFont="1" applyBorder="1"/>
    <xf numFmtId="0" fontId="6" fillId="5" borderId="0" xfId="0" applyFont="1" applyFill="1"/>
    <xf numFmtId="0" fontId="6" fillId="6" borderId="9" xfId="0" applyFont="1" applyFill="1" applyBorder="1"/>
    <xf numFmtId="0" fontId="15" fillId="0" borderId="0" xfId="0" applyFont="1"/>
    <xf numFmtId="16" fontId="12" fillId="0" borderId="0" xfId="0" quotePrefix="1" applyNumberFormat="1" applyFont="1"/>
    <xf numFmtId="0" fontId="0" fillId="4" borderId="8" xfId="0" applyFill="1" applyBorder="1"/>
    <xf numFmtId="0" fontId="6" fillId="5" borderId="9" xfId="0" applyFont="1" applyFill="1" applyBorder="1"/>
    <xf numFmtId="0" fontId="7" fillId="5" borderId="9" xfId="0" applyFont="1" applyFill="1" applyBorder="1"/>
    <xf numFmtId="44" fontId="1" fillId="0" borderId="0" xfId="2"/>
    <xf numFmtId="41" fontId="9" fillId="5" borderId="9" xfId="0" applyNumberFormat="1" applyFont="1" applyFill="1" applyBorder="1"/>
    <xf numFmtId="41" fontId="8" fillId="0" borderId="10" xfId="0" applyNumberFormat="1" applyFont="1" applyBorder="1"/>
    <xf numFmtId="0" fontId="7" fillId="6" borderId="11" xfId="0" applyFont="1" applyFill="1" applyBorder="1"/>
    <xf numFmtId="0" fontId="6" fillId="6" borderId="11" xfId="0" applyFont="1" applyFill="1" applyBorder="1"/>
    <xf numFmtId="41" fontId="9" fillId="6" borderId="11" xfId="0" applyNumberFormat="1" applyFont="1" applyFill="1" applyBorder="1"/>
    <xf numFmtId="0" fontId="8" fillId="0" borderId="0" xfId="0" applyFont="1"/>
    <xf numFmtId="0" fontId="7" fillId="2" borderId="1" xfId="0" applyFont="1" applyFill="1" applyBorder="1" applyAlignment="1" applyProtection="1">
      <alignment horizontal="left"/>
      <protection locked="0"/>
    </xf>
    <xf numFmtId="10" fontId="7" fillId="2" borderId="0" xfId="0" applyNumberFormat="1" applyFont="1" applyFill="1" applyBorder="1" applyAlignment="1" applyProtection="1">
      <alignment horizontal="left"/>
      <protection locked="0"/>
    </xf>
    <xf numFmtId="42" fontId="7" fillId="2" borderId="0" xfId="0" applyNumberFormat="1" applyFont="1" applyFill="1" applyBorder="1"/>
    <xf numFmtId="0" fontId="6" fillId="2" borderId="0" xfId="0" applyFont="1" applyFill="1" applyBorder="1"/>
    <xf numFmtId="9" fontId="7" fillId="2" borderId="0" xfId="0" applyNumberFormat="1" applyFont="1" applyFill="1" applyBorder="1"/>
    <xf numFmtId="41" fontId="11" fillId="0" borderId="0" xfId="0" applyNumberFormat="1" applyFont="1" applyFill="1"/>
    <xf numFmtId="41" fontId="7" fillId="0" borderId="0" xfId="0" applyNumberFormat="1" applyFont="1" applyFill="1" applyBorder="1"/>
    <xf numFmtId="41" fontId="7" fillId="0" borderId="10" xfId="0" applyNumberFormat="1" applyFont="1" applyFill="1" applyBorder="1"/>
    <xf numFmtId="41" fontId="7" fillId="0" borderId="0" xfId="0" applyNumberFormat="1" applyFont="1" applyFill="1"/>
    <xf numFmtId="41" fontId="7" fillId="2" borderId="1" xfId="0" applyNumberFormat="1" applyFont="1" applyFill="1" applyBorder="1"/>
    <xf numFmtId="41" fontId="7" fillId="2" borderId="2" xfId="0" applyNumberFormat="1" applyFont="1" applyFill="1" applyBorder="1"/>
    <xf numFmtId="41" fontId="7" fillId="2" borderId="7" xfId="0" applyNumberFormat="1" applyFont="1" applyFill="1" applyBorder="1"/>
    <xf numFmtId="41" fontId="7" fillId="2" borderId="0" xfId="0" applyNumberFormat="1" applyFont="1" applyFill="1" applyBorder="1"/>
    <xf numFmtId="41" fontId="7" fillId="2" borderId="3" xfId="0" applyNumberFormat="1" applyFont="1" applyFill="1" applyBorder="1"/>
    <xf numFmtId="41" fontId="7" fillId="2" borderId="5" xfId="0" applyNumberFormat="1" applyFont="1" applyFill="1" applyBorder="1"/>
    <xf numFmtId="41" fontId="7" fillId="2" borderId="6" xfId="0" applyNumberFormat="1" applyFont="1" applyFill="1" applyBorder="1"/>
    <xf numFmtId="0" fontId="7" fillId="0" borderId="15" xfId="0" applyFont="1" applyBorder="1"/>
    <xf numFmtId="0" fontId="6" fillId="3" borderId="17" xfId="0" applyFont="1" applyFill="1" applyBorder="1"/>
    <xf numFmtId="41" fontId="1" fillId="3" borderId="12" xfId="0" applyNumberFormat="1" applyFont="1" applyFill="1" applyBorder="1"/>
    <xf numFmtId="0" fontId="1" fillId="0" borderId="0" xfId="0" applyFont="1" applyBorder="1"/>
    <xf numFmtId="0" fontId="1" fillId="0" borderId="10" xfId="0" applyFont="1" applyFill="1" applyBorder="1"/>
    <xf numFmtId="0" fontId="6" fillId="2" borderId="9" xfId="0" applyFont="1" applyFill="1" applyBorder="1"/>
    <xf numFmtId="0" fontId="6" fillId="3" borderId="9" xfId="0" applyFont="1" applyFill="1" applyBorder="1"/>
    <xf numFmtId="0" fontId="17" fillId="0" borderId="0" xfId="0" applyFont="1"/>
    <xf numFmtId="0" fontId="7" fillId="0" borderId="0" xfId="0" applyFont="1" applyBorder="1"/>
    <xf numFmtId="0" fontId="7" fillId="0" borderId="14" xfId="0" applyFont="1" applyBorder="1"/>
    <xf numFmtId="0" fontId="7" fillId="0" borderId="18" xfId="0" applyFont="1" applyBorder="1"/>
    <xf numFmtId="0" fontId="7" fillId="0" borderId="16" xfId="0" applyFont="1" applyBorder="1"/>
    <xf numFmtId="0" fontId="7" fillId="0" borderId="19" xfId="0" applyFont="1" applyBorder="1"/>
    <xf numFmtId="0" fontId="6" fillId="2" borderId="8" xfId="0" applyFont="1" applyFill="1" applyBorder="1"/>
    <xf numFmtId="0" fontId="7" fillId="0" borderId="18" xfId="0" applyFont="1" applyFill="1" applyBorder="1"/>
    <xf numFmtId="0" fontId="7" fillId="0" borderId="16" xfId="0" applyFont="1" applyFill="1" applyBorder="1"/>
    <xf numFmtId="41" fontId="0" fillId="0" borderId="0" xfId="0" applyNumberFormat="1"/>
    <xf numFmtId="41" fontId="15" fillId="0" borderId="8" xfId="0" applyNumberFormat="1" applyFont="1" applyBorder="1"/>
    <xf numFmtId="0" fontId="0" fillId="0" borderId="0" xfId="0" applyBorder="1" applyAlignment="1">
      <alignment horizontal="fill" vertical="center" wrapText="1"/>
    </xf>
    <xf numFmtId="0" fontId="1" fillId="0" borderId="20" xfId="0" applyFont="1" applyBorder="1"/>
    <xf numFmtId="0" fontId="15" fillId="6" borderId="21" xfId="0" applyFont="1" applyFill="1" applyBorder="1" applyProtection="1">
      <protection locked="0"/>
    </xf>
    <xf numFmtId="0" fontId="15" fillId="6" borderId="22" xfId="0" applyFont="1" applyFill="1" applyBorder="1" applyProtection="1">
      <protection locked="0"/>
    </xf>
    <xf numFmtId="0" fontId="0" fillId="6" borderId="21" xfId="0" applyFill="1" applyBorder="1"/>
    <xf numFmtId="41" fontId="15" fillId="0" borderId="0" xfId="0" applyNumberFormat="1" applyFont="1" applyBorder="1"/>
    <xf numFmtId="41" fontId="15" fillId="5" borderId="15" xfId="0" applyNumberFormat="1" applyFont="1" applyFill="1" applyBorder="1"/>
    <xf numFmtId="41" fontId="15" fillId="0" borderId="9" xfId="0" applyNumberFormat="1" applyFont="1" applyBorder="1"/>
    <xf numFmtId="41" fontId="15" fillId="0" borderId="15" xfId="0" applyNumberFormat="1" applyFont="1" applyBorder="1"/>
    <xf numFmtId="41" fontId="15" fillId="6" borderId="22" xfId="0" applyNumberFormat="1" applyFont="1" applyFill="1" applyBorder="1" applyProtection="1">
      <protection locked="0"/>
    </xf>
    <xf numFmtId="41" fontId="15" fillId="6" borderId="12" xfId="0" applyNumberFormat="1" applyFont="1" applyFill="1" applyBorder="1" applyProtection="1">
      <protection locked="0"/>
    </xf>
    <xf numFmtId="41" fontId="15" fillId="0" borderId="0" xfId="0" applyNumberFormat="1" applyFont="1" applyBorder="1" applyProtection="1">
      <protection locked="0"/>
    </xf>
    <xf numFmtId="41" fontId="15" fillId="0" borderId="16" xfId="0" applyNumberFormat="1" applyFont="1" applyBorder="1" applyProtection="1">
      <protection locked="0"/>
    </xf>
    <xf numFmtId="41" fontId="15" fillId="0" borderId="16" xfId="0" applyNumberFormat="1" applyFont="1" applyBorder="1"/>
    <xf numFmtId="41" fontId="15" fillId="6" borderId="22" xfId="0" applyNumberFormat="1" applyFont="1" applyFill="1" applyBorder="1"/>
    <xf numFmtId="41" fontId="15" fillId="0" borderId="14" xfId="0" applyNumberFormat="1" applyFont="1" applyBorder="1"/>
    <xf numFmtId="41" fontId="15" fillId="5" borderId="0" xfId="0" applyNumberFormat="1" applyFont="1" applyFill="1" applyBorder="1"/>
    <xf numFmtId="41" fontId="15" fillId="6" borderId="8" xfId="0" applyNumberFormat="1" applyFont="1" applyFill="1" applyBorder="1"/>
    <xf numFmtId="41" fontId="15" fillId="6" borderId="9" xfId="0" applyNumberFormat="1" applyFont="1" applyFill="1" applyBorder="1"/>
    <xf numFmtId="41" fontId="15" fillId="6" borderId="14" xfId="0" applyNumberFormat="1" applyFont="1" applyFill="1" applyBorder="1"/>
    <xf numFmtId="41" fontId="15" fillId="0" borderId="10" xfId="0" applyNumberFormat="1" applyFont="1" applyBorder="1"/>
    <xf numFmtId="41" fontId="15" fillId="6" borderId="14" xfId="0" applyNumberFormat="1" applyFont="1" applyFill="1" applyBorder="1" applyProtection="1">
      <protection locked="0"/>
    </xf>
    <xf numFmtId="0" fontId="6" fillId="0" borderId="14" xfId="0" applyFont="1" applyBorder="1"/>
    <xf numFmtId="41" fontId="15" fillId="6" borderId="16" xfId="0" applyNumberFormat="1" applyFont="1" applyFill="1" applyBorder="1" applyProtection="1">
      <protection locked="0"/>
    </xf>
    <xf numFmtId="0" fontId="6" fillId="0" borderId="16" xfId="0" applyFont="1" applyBorder="1"/>
    <xf numFmtId="41" fontId="15" fillId="5" borderId="9" xfId="0" applyNumberFormat="1" applyFont="1" applyFill="1" applyBorder="1"/>
    <xf numFmtId="41" fontId="15" fillId="5" borderId="8" xfId="0" applyNumberFormat="1" applyFont="1" applyFill="1" applyBorder="1"/>
    <xf numFmtId="41" fontId="15" fillId="5" borderId="14" xfId="0" applyNumberFormat="1" applyFont="1" applyFill="1" applyBorder="1"/>
    <xf numFmtId="41" fontId="7" fillId="0" borderId="10" xfId="0" applyNumberFormat="1" applyFont="1" applyBorder="1"/>
    <xf numFmtId="41" fontId="7" fillId="0" borderId="19" xfId="0" applyNumberFormat="1" applyFont="1" applyBorder="1"/>
    <xf numFmtId="41" fontId="7" fillId="0" borderId="23" xfId="0" applyNumberFormat="1" applyFont="1" applyFill="1" applyBorder="1"/>
    <xf numFmtId="41" fontId="7" fillId="0" borderId="19" xfId="0" applyNumberFormat="1" applyFont="1" applyFill="1" applyBorder="1"/>
    <xf numFmtId="41" fontId="7" fillId="6" borderId="9" xfId="0" applyNumberFormat="1" applyFont="1" applyFill="1" applyBorder="1"/>
    <xf numFmtId="0" fontId="7" fillId="0" borderId="0" xfId="0" applyFont="1" applyFill="1" applyBorder="1" applyAlignment="1">
      <alignment horizontal="center"/>
    </xf>
    <xf numFmtId="0" fontId="7" fillId="0" borderId="0" xfId="0" applyFont="1" applyAlignment="1">
      <alignment horizontal="center"/>
    </xf>
    <xf numFmtId="41" fontId="7" fillId="5" borderId="9" xfId="0" applyNumberFormat="1" applyFont="1" applyFill="1" applyBorder="1"/>
    <xf numFmtId="41" fontId="15" fillId="0" borderId="23" xfId="0" applyNumberFormat="1" applyFont="1" applyBorder="1"/>
    <xf numFmtId="41" fontId="15" fillId="6" borderId="24" xfId="0" applyNumberFormat="1" applyFont="1" applyFill="1" applyBorder="1" applyProtection="1">
      <protection locked="0"/>
    </xf>
    <xf numFmtId="41" fontId="7" fillId="0" borderId="17" xfId="0" applyNumberFormat="1" applyFont="1" applyFill="1" applyBorder="1"/>
    <xf numFmtId="41" fontId="7" fillId="0" borderId="18" xfId="0" applyNumberFormat="1" applyFont="1" applyFill="1" applyBorder="1"/>
    <xf numFmtId="41" fontId="7" fillId="0" borderId="15" xfId="0" applyNumberFormat="1" applyFont="1" applyFill="1" applyBorder="1"/>
    <xf numFmtId="41" fontId="7" fillId="0" borderId="16" xfId="0" applyNumberFormat="1" applyFont="1" applyFill="1" applyBorder="1"/>
    <xf numFmtId="41" fontId="7" fillId="0" borderId="16" xfId="0" applyNumberFormat="1" applyFont="1" applyBorder="1"/>
    <xf numFmtId="14" fontId="6" fillId="2" borderId="14" xfId="0" applyNumberFormat="1" applyFont="1" applyFill="1" applyBorder="1" applyAlignment="1">
      <alignment horizontal="center"/>
    </xf>
    <xf numFmtId="0" fontId="1" fillId="0" borderId="0" xfId="0" applyFont="1" applyFill="1" applyBorder="1"/>
    <xf numFmtId="0" fontId="0" fillId="0" borderId="0" xfId="0" applyFill="1" applyBorder="1"/>
    <xf numFmtId="41" fontId="15" fillId="0" borderId="19" xfId="0" applyNumberFormat="1" applyFont="1" applyBorder="1"/>
    <xf numFmtId="0" fontId="0" fillId="0" borderId="0" xfId="0" applyFill="1" applyBorder="1" applyAlignment="1"/>
    <xf numFmtId="41" fontId="6" fillId="0" borderId="0" xfId="0" applyNumberFormat="1" applyFont="1" applyAlignment="1">
      <alignment horizontal="center"/>
    </xf>
    <xf numFmtId="41" fontId="7" fillId="3" borderId="12" xfId="0" quotePrefix="1" applyNumberFormat="1" applyFont="1" applyFill="1" applyBorder="1"/>
    <xf numFmtId="41" fontId="7" fillId="0" borderId="0" xfId="0" applyNumberFormat="1" applyFont="1" applyAlignment="1">
      <alignment horizontal="center"/>
    </xf>
    <xf numFmtId="41" fontId="15" fillId="6" borderId="15" xfId="0" applyNumberFormat="1" applyFont="1" applyFill="1" applyBorder="1"/>
    <xf numFmtId="41" fontId="15" fillId="6" borderId="0" xfId="0" applyNumberFormat="1" applyFont="1" applyFill="1" applyBorder="1"/>
    <xf numFmtId="0" fontId="6" fillId="2" borderId="25" xfId="0" applyFont="1" applyFill="1" applyBorder="1" applyAlignment="1" applyProtection="1">
      <alignment horizontal="left"/>
      <protection locked="0"/>
    </xf>
    <xf numFmtId="0" fontId="7" fillId="2" borderId="9" xfId="0" applyFont="1" applyFill="1" applyBorder="1"/>
    <xf numFmtId="41" fontId="6" fillId="2" borderId="25" xfId="0" applyNumberFormat="1" applyFont="1" applyFill="1" applyBorder="1"/>
    <xf numFmtId="41" fontId="6" fillId="2" borderId="7" xfId="0" applyNumberFormat="1" applyFont="1" applyFill="1" applyBorder="1"/>
    <xf numFmtId="41" fontId="6" fillId="0" borderId="10" xfId="0" applyNumberFormat="1" applyFont="1" applyFill="1" applyBorder="1"/>
    <xf numFmtId="41" fontId="6" fillId="0" borderId="0" xfId="0" applyNumberFormat="1" applyFont="1" applyFill="1" applyBorder="1"/>
    <xf numFmtId="41" fontId="6" fillId="0" borderId="19" xfId="0" applyNumberFormat="1" applyFont="1" applyBorder="1"/>
    <xf numFmtId="41" fontId="7" fillId="2" borderId="14" xfId="0" applyNumberFormat="1" applyFont="1" applyFill="1" applyBorder="1"/>
    <xf numFmtId="41" fontId="6" fillId="2" borderId="8" xfId="0" applyNumberFormat="1" applyFont="1" applyFill="1" applyBorder="1" applyAlignment="1">
      <alignment horizontal="left"/>
    </xf>
    <xf numFmtId="0" fontId="0" fillId="0" borderId="25" xfId="0" applyBorder="1"/>
    <xf numFmtId="0" fontId="6" fillId="2" borderId="26" xfId="0" applyFont="1" applyFill="1" applyBorder="1"/>
    <xf numFmtId="0" fontId="6" fillId="2" borderId="27" xfId="0" applyFont="1" applyFill="1" applyBorder="1" applyAlignment="1">
      <alignment horizontal="center"/>
    </xf>
    <xf numFmtId="0" fontId="6" fillId="2" borderId="27" xfId="0" applyFont="1" applyFill="1" applyBorder="1"/>
    <xf numFmtId="0" fontId="6" fillId="2" borderId="28" xfId="0" applyFont="1" applyFill="1" applyBorder="1" applyAlignment="1">
      <alignment horizontal="center"/>
    </xf>
    <xf numFmtId="0" fontId="0" fillId="0" borderId="7" xfId="0" applyBorder="1"/>
    <xf numFmtId="0" fontId="11" fillId="0" borderId="0" xfId="0" applyFont="1" applyBorder="1"/>
    <xf numFmtId="0" fontId="0" fillId="0" borderId="3" xfId="0" applyBorder="1"/>
    <xf numFmtId="0" fontId="7" fillId="0" borderId="29" xfId="0" applyFont="1" applyBorder="1"/>
    <xf numFmtId="0" fontId="7" fillId="0" borderId="29" xfId="0" applyFont="1" applyFill="1" applyBorder="1"/>
    <xf numFmtId="0" fontId="0" fillId="2" borderId="5" xfId="0" applyFill="1" applyBorder="1" applyAlignment="1"/>
    <xf numFmtId="0" fontId="0" fillId="2" borderId="6" xfId="0" applyFill="1" applyBorder="1" applyAlignment="1"/>
    <xf numFmtId="41" fontId="6" fillId="2" borderId="27" xfId="0" applyNumberFormat="1" applyFont="1" applyFill="1" applyBorder="1"/>
    <xf numFmtId="41" fontId="7" fillId="2" borderId="27" xfId="0" applyNumberFormat="1" applyFont="1" applyFill="1" applyBorder="1"/>
    <xf numFmtId="41" fontId="7" fillId="3" borderId="30" xfId="0" applyNumberFormat="1" applyFont="1" applyFill="1" applyBorder="1"/>
    <xf numFmtId="41" fontId="7" fillId="0" borderId="0" xfId="0" applyNumberFormat="1" applyFont="1" applyBorder="1"/>
    <xf numFmtId="41" fontId="7" fillId="0" borderId="7" xfId="0" applyNumberFormat="1" applyFont="1" applyBorder="1"/>
    <xf numFmtId="41" fontId="11" fillId="0" borderId="0" xfId="0" applyNumberFormat="1" applyFont="1" applyFill="1" applyBorder="1"/>
    <xf numFmtId="41" fontId="7" fillId="0" borderId="3" xfId="0" applyNumberFormat="1" applyFont="1" applyFill="1" applyBorder="1"/>
    <xf numFmtId="41" fontId="7" fillId="0" borderId="31" xfId="0" applyNumberFormat="1" applyFont="1" applyFill="1" applyBorder="1"/>
    <xf numFmtId="41" fontId="7" fillId="0" borderId="29" xfId="0" applyNumberFormat="1" applyFont="1" applyFill="1" applyBorder="1"/>
    <xf numFmtId="41" fontId="7" fillId="0" borderId="3" xfId="0" applyNumberFormat="1" applyFont="1" applyBorder="1"/>
    <xf numFmtId="41" fontId="6" fillId="2" borderId="27" xfId="0" applyNumberFormat="1" applyFont="1" applyFill="1" applyBorder="1" applyAlignment="1">
      <alignment horizontal="center"/>
    </xf>
    <xf numFmtId="41" fontId="6" fillId="2" borderId="28" xfId="0" applyNumberFormat="1" applyFont="1" applyFill="1" applyBorder="1" applyAlignment="1">
      <alignment horizontal="center"/>
    </xf>
    <xf numFmtId="0" fontId="6" fillId="2" borderId="12" xfId="0" applyFont="1" applyFill="1" applyBorder="1"/>
    <xf numFmtId="0" fontId="7" fillId="2" borderId="6" xfId="0" applyFont="1" applyFill="1" applyBorder="1"/>
    <xf numFmtId="41" fontId="0" fillId="3" borderId="30" xfId="0" applyNumberFormat="1" applyFill="1" applyBorder="1"/>
    <xf numFmtId="0" fontId="0" fillId="0" borderId="32" xfId="0" applyFill="1" applyBorder="1"/>
    <xf numFmtId="41" fontId="7" fillId="3" borderId="30" xfId="0" quotePrefix="1" applyNumberFormat="1" applyFont="1" applyFill="1" applyBorder="1"/>
    <xf numFmtId="0" fontId="6" fillId="2" borderId="4" xfId="0" applyFont="1" applyFill="1" applyBorder="1"/>
    <xf numFmtId="41" fontId="15" fillId="6" borderId="0" xfId="0" applyNumberFormat="1" applyFont="1" applyFill="1" applyBorder="1" applyProtection="1">
      <protection locked="0"/>
    </xf>
    <xf numFmtId="41" fontId="15" fillId="6" borderId="16" xfId="0" applyNumberFormat="1" applyFont="1" applyFill="1" applyBorder="1"/>
    <xf numFmtId="0" fontId="6" fillId="0" borderId="0" xfId="0" applyFont="1" applyFill="1" applyBorder="1" applyAlignment="1">
      <alignment horizontal="center"/>
    </xf>
    <xf numFmtId="0" fontId="0" fillId="0" borderId="0" xfId="0" applyAlignment="1"/>
    <xf numFmtId="0" fontId="6" fillId="4" borderId="8" xfId="0" applyFont="1" applyFill="1" applyBorder="1" applyAlignment="1">
      <alignment horizontal="left"/>
    </xf>
    <xf numFmtId="0" fontId="6" fillId="4" borderId="28" xfId="0" applyFont="1" applyFill="1" applyBorder="1" applyAlignment="1">
      <alignment horizontal="center"/>
    </xf>
    <xf numFmtId="0" fontId="6" fillId="0" borderId="7" xfId="0" applyFont="1" applyBorder="1"/>
    <xf numFmtId="0" fontId="6" fillId="6" borderId="33" xfId="0" applyFont="1" applyFill="1" applyBorder="1"/>
    <xf numFmtId="41" fontId="7" fillId="6" borderId="34" xfId="0" applyNumberFormat="1" applyFont="1" applyFill="1" applyBorder="1"/>
    <xf numFmtId="0" fontId="7" fillId="0" borderId="3" xfId="0" applyFont="1" applyBorder="1"/>
    <xf numFmtId="0" fontId="7" fillId="0" borderId="7" xfId="0" applyFont="1" applyBorder="1"/>
    <xf numFmtId="0" fontId="6" fillId="5" borderId="33" xfId="0" applyFont="1" applyFill="1" applyBorder="1"/>
    <xf numFmtId="41" fontId="7" fillId="5" borderId="34" xfId="0" applyNumberFormat="1" applyFont="1" applyFill="1" applyBorder="1"/>
    <xf numFmtId="0" fontId="6" fillId="0" borderId="7" xfId="0" applyFont="1" applyFill="1" applyBorder="1"/>
    <xf numFmtId="0" fontId="7" fillId="0" borderId="3" xfId="0" applyFont="1" applyFill="1" applyBorder="1"/>
    <xf numFmtId="0" fontId="7" fillId="0" borderId="7" xfId="0" applyFont="1" applyFill="1" applyBorder="1"/>
    <xf numFmtId="0" fontId="6" fillId="6" borderId="35" xfId="0" applyFont="1" applyFill="1" applyBorder="1"/>
    <xf numFmtId="41" fontId="7" fillId="6" borderId="36" xfId="0" applyNumberFormat="1" applyFont="1" applyFill="1" applyBorder="1"/>
    <xf numFmtId="41" fontId="7" fillId="6" borderId="37" xfId="0" applyNumberFormat="1" applyFont="1" applyFill="1" applyBorder="1"/>
    <xf numFmtId="41" fontId="8" fillId="2" borderId="9" xfId="0" applyNumberFormat="1" applyFont="1" applyFill="1" applyBorder="1"/>
    <xf numFmtId="10" fontId="7" fillId="2" borderId="4" xfId="0" applyNumberFormat="1" applyFont="1" applyFill="1" applyBorder="1" applyAlignment="1" applyProtection="1">
      <alignment horizontal="left"/>
      <protection locked="0"/>
    </xf>
    <xf numFmtId="41" fontId="7" fillId="2" borderId="5" xfId="0" applyNumberFormat="1" applyFont="1" applyFill="1" applyBorder="1" applyAlignment="1" applyProtection="1">
      <alignment horizontal="left"/>
    </xf>
    <xf numFmtId="0" fontId="7" fillId="4" borderId="9" xfId="0" applyFont="1" applyFill="1" applyBorder="1"/>
    <xf numFmtId="41" fontId="7" fillId="0" borderId="0" xfId="0" quotePrefix="1" applyNumberFormat="1" applyFont="1"/>
    <xf numFmtId="41" fontId="7" fillId="0" borderId="0" xfId="0" applyNumberFormat="1" applyFont="1" applyFill="1" applyBorder="1" applyAlignment="1">
      <alignment horizontal="center"/>
    </xf>
    <xf numFmtId="0" fontId="0" fillId="2" borderId="1" xfId="0" applyFill="1" applyBorder="1" applyAlignment="1"/>
    <xf numFmtId="41" fontId="1" fillId="7" borderId="12" xfId="0" applyNumberFormat="1" applyFont="1" applyFill="1" applyBorder="1" applyProtection="1">
      <protection locked="0"/>
    </xf>
    <xf numFmtId="41" fontId="7" fillId="7" borderId="12" xfId="0" applyNumberFormat="1" applyFont="1" applyFill="1" applyBorder="1" applyProtection="1">
      <protection locked="0"/>
    </xf>
    <xf numFmtId="9" fontId="7" fillId="7" borderId="12" xfId="0" applyNumberFormat="1" applyFont="1" applyFill="1" applyBorder="1" applyProtection="1">
      <protection locked="0"/>
    </xf>
    <xf numFmtId="164" fontId="7" fillId="7" borderId="12" xfId="0" applyNumberFormat="1" applyFont="1" applyFill="1" applyBorder="1" applyProtection="1">
      <protection locked="0"/>
    </xf>
    <xf numFmtId="0" fontId="0" fillId="2" borderId="1" xfId="0" applyFill="1" applyBorder="1"/>
    <xf numFmtId="0" fontId="0" fillId="2" borderId="5" xfId="0" applyFill="1" applyBorder="1"/>
    <xf numFmtId="41" fontId="7" fillId="2" borderId="14" xfId="0" applyNumberFormat="1" applyFont="1" applyFill="1" applyBorder="1" applyAlignment="1">
      <alignment horizontal="left"/>
    </xf>
    <xf numFmtId="41" fontId="6" fillId="0" borderId="0" xfId="0" applyNumberFormat="1" applyFont="1" applyBorder="1"/>
    <xf numFmtId="41" fontId="7" fillId="7" borderId="24" xfId="0" applyNumberFormat="1" applyFont="1" applyFill="1" applyBorder="1" applyProtection="1">
      <protection locked="0"/>
    </xf>
    <xf numFmtId="41" fontId="7" fillId="3" borderId="38" xfId="0" applyNumberFormat="1" applyFont="1" applyFill="1" applyBorder="1"/>
    <xf numFmtId="0" fontId="14" fillId="0" borderId="0" xfId="0" applyFont="1"/>
    <xf numFmtId="0" fontId="6" fillId="2" borderId="25" xfId="0" applyFont="1" applyFill="1" applyBorder="1"/>
    <xf numFmtId="41" fontId="7" fillId="0" borderId="15" xfId="0" applyNumberFormat="1" applyFont="1" applyBorder="1"/>
    <xf numFmtId="9" fontId="0" fillId="0" borderId="0" xfId="0" applyNumberFormat="1"/>
    <xf numFmtId="9" fontId="7" fillId="0" borderId="0" xfId="0" applyNumberFormat="1" applyFont="1"/>
    <xf numFmtId="0" fontId="6" fillId="4" borderId="9" xfId="0" applyNumberFormat="1" applyFont="1" applyFill="1" applyBorder="1" applyAlignment="1">
      <alignment horizontal="center"/>
    </xf>
    <xf numFmtId="9" fontId="0" fillId="0" borderId="0" xfId="0" applyNumberFormat="1" applyAlignment="1"/>
    <xf numFmtId="0" fontId="0" fillId="4" borderId="9" xfId="0" applyNumberFormat="1" applyFill="1" applyBorder="1"/>
    <xf numFmtId="0" fontId="7" fillId="2" borderId="8" xfId="0" applyFont="1" applyFill="1" applyBorder="1"/>
    <xf numFmtId="0" fontId="7" fillId="2" borderId="14" xfId="0" applyFont="1" applyFill="1" applyBorder="1"/>
    <xf numFmtId="0" fontId="6" fillId="2" borderId="25" xfId="0" applyFont="1" applyFill="1" applyBorder="1" applyAlignment="1" applyProtection="1">
      <alignment horizontal="left" vertical="top"/>
      <protection locked="0"/>
    </xf>
    <xf numFmtId="41" fontId="7" fillId="2" borderId="1" xfId="0" applyNumberFormat="1" applyFont="1" applyFill="1" applyBorder="1" applyAlignment="1" applyProtection="1">
      <alignment horizontal="left" vertical="top"/>
    </xf>
    <xf numFmtId="0" fontId="7" fillId="2" borderId="1" xfId="0" applyFont="1" applyFill="1" applyBorder="1" applyAlignment="1">
      <alignment vertical="top"/>
    </xf>
    <xf numFmtId="0" fontId="7" fillId="2" borderId="2" xfId="0" applyFont="1" applyFill="1" applyBorder="1" applyAlignment="1">
      <alignment vertical="top"/>
    </xf>
    <xf numFmtId="10" fontId="7" fillId="2" borderId="7" xfId="0" applyNumberFormat="1" applyFont="1" applyFill="1" applyBorder="1" applyAlignment="1" applyProtection="1">
      <alignment horizontal="left" vertical="top"/>
      <protection locked="0"/>
    </xf>
    <xf numFmtId="41" fontId="7" fillId="2" borderId="0" xfId="0" applyNumberFormat="1" applyFont="1" applyFill="1" applyBorder="1" applyAlignment="1" applyProtection="1">
      <alignment horizontal="left" vertical="top"/>
    </xf>
    <xf numFmtId="0" fontId="7" fillId="2" borderId="0" xfId="0" applyFont="1" applyFill="1" applyBorder="1" applyAlignment="1">
      <alignment vertical="top"/>
    </xf>
    <xf numFmtId="0" fontId="7" fillId="2" borderId="3" xfId="0" applyFont="1" applyFill="1" applyBorder="1" applyAlignment="1">
      <alignment vertical="top"/>
    </xf>
    <xf numFmtId="10" fontId="6" fillId="2" borderId="7" xfId="0" applyNumberFormat="1" applyFont="1" applyFill="1" applyBorder="1" applyAlignment="1" applyProtection="1">
      <alignment horizontal="left" vertical="top"/>
      <protection locked="0"/>
    </xf>
    <xf numFmtId="49" fontId="7" fillId="2" borderId="7" xfId="0" applyNumberFormat="1" applyFont="1" applyFill="1" applyBorder="1" applyAlignment="1" applyProtection="1">
      <alignment horizontal="left" vertical="top"/>
      <protection locked="0"/>
    </xf>
    <xf numFmtId="0" fontId="0" fillId="2" borderId="0" xfId="0" applyFill="1" applyBorder="1" applyAlignment="1">
      <alignment vertical="top"/>
    </xf>
    <xf numFmtId="0" fontId="7" fillId="7" borderId="30" xfId="0" applyFont="1" applyFill="1" applyBorder="1" applyAlignment="1" applyProtection="1">
      <alignment vertical="top"/>
      <protection locked="0"/>
    </xf>
    <xf numFmtId="0" fontId="7" fillId="2" borderId="7" xfId="0" applyFont="1" applyFill="1" applyBorder="1" applyAlignment="1">
      <alignment vertical="top"/>
    </xf>
    <xf numFmtId="0" fontId="6" fillId="2" borderId="7" xfId="0" applyFont="1" applyFill="1" applyBorder="1" applyAlignment="1">
      <alignment vertical="top"/>
    </xf>
    <xf numFmtId="42" fontId="7" fillId="2" borderId="3" xfId="0" applyNumberFormat="1" applyFont="1" applyFill="1" applyBorder="1" applyAlignment="1">
      <alignment vertical="top"/>
    </xf>
    <xf numFmtId="9" fontId="7" fillId="7" borderId="30" xfId="0" applyNumberFormat="1" applyFont="1" applyFill="1" applyBorder="1" applyAlignment="1" applyProtection="1">
      <alignment vertical="top"/>
      <protection locked="0"/>
    </xf>
    <xf numFmtId="14" fontId="7" fillId="2" borderId="3" xfId="0" applyNumberFormat="1" applyFont="1" applyFill="1" applyBorder="1" applyAlignment="1">
      <alignment vertical="top"/>
    </xf>
    <xf numFmtId="10" fontId="7" fillId="2" borderId="7" xfId="0" applyNumberFormat="1" applyFont="1" applyFill="1" applyBorder="1" applyAlignment="1" applyProtection="1">
      <alignment horizontal="left" vertical="top" indent="4"/>
      <protection locked="0"/>
    </xf>
    <xf numFmtId="0" fontId="7" fillId="2" borderId="7" xfId="0" applyFont="1" applyFill="1" applyBorder="1" applyAlignment="1">
      <alignment horizontal="left" vertical="top"/>
    </xf>
    <xf numFmtId="0" fontId="7" fillId="0" borderId="20" xfId="0" applyFont="1" applyBorder="1"/>
    <xf numFmtId="0" fontId="7" fillId="0" borderId="5" xfId="0" applyFont="1" applyBorder="1"/>
    <xf numFmtId="0" fontId="7" fillId="0" borderId="20" xfId="0" applyFont="1" applyFill="1" applyBorder="1"/>
    <xf numFmtId="0" fontId="7" fillId="0" borderId="5" xfId="0" applyFont="1" applyFill="1" applyBorder="1"/>
    <xf numFmtId="0" fontId="7" fillId="0" borderId="0" xfId="0" applyFont="1" applyFill="1" applyBorder="1" applyAlignment="1"/>
    <xf numFmtId="0" fontId="7" fillId="0" borderId="0" xfId="0" applyFont="1" applyFill="1" applyBorder="1" applyAlignment="1">
      <alignment wrapText="1"/>
    </xf>
    <xf numFmtId="0" fontId="7" fillId="2" borderId="7" xfId="0" applyFont="1" applyFill="1" applyBorder="1" applyAlignment="1"/>
    <xf numFmtId="0" fontId="7" fillId="2" borderId="0" xfId="0" applyFont="1" applyFill="1" applyBorder="1" applyAlignment="1"/>
    <xf numFmtId="0" fontId="7" fillId="2" borderId="3" xfId="0" applyFont="1" applyFill="1" applyBorder="1" applyAlignment="1"/>
    <xf numFmtId="0" fontId="6" fillId="2" borderId="7" xfId="0" applyFont="1" applyFill="1" applyBorder="1" applyAlignment="1"/>
    <xf numFmtId="9" fontId="7" fillId="0" borderId="0" xfId="0" applyNumberFormat="1" applyFont="1" applyFill="1" applyBorder="1" applyAlignment="1"/>
    <xf numFmtId="9" fontId="7" fillId="7" borderId="30" xfId="0" applyNumberFormat="1" applyFont="1" applyFill="1" applyBorder="1" applyAlignment="1" applyProtection="1">
      <protection locked="0"/>
    </xf>
    <xf numFmtId="0" fontId="7" fillId="2" borderId="5" xfId="0" applyFont="1" applyFill="1" applyBorder="1" applyAlignment="1"/>
    <xf numFmtId="0" fontId="7" fillId="2" borderId="6" xfId="0" applyFont="1" applyFill="1" applyBorder="1" applyAlignment="1"/>
    <xf numFmtId="0" fontId="7" fillId="0" borderId="25" xfId="0" applyFont="1" applyBorder="1"/>
    <xf numFmtId="41" fontId="7" fillId="3" borderId="24" xfId="0" applyNumberFormat="1" applyFont="1" applyFill="1" applyBorder="1"/>
    <xf numFmtId="0" fontId="7" fillId="0" borderId="0" xfId="0" applyFont="1" applyAlignment="1">
      <alignment textRotation="180"/>
    </xf>
    <xf numFmtId="0" fontId="0" fillId="2" borderId="7" xfId="0" applyFill="1" applyBorder="1" applyAlignment="1"/>
    <xf numFmtId="0" fontId="0" fillId="2" borderId="0" xfId="0" applyFill="1" applyBorder="1" applyAlignment="1"/>
    <xf numFmtId="41" fontId="7" fillId="0" borderId="0" xfId="0" applyNumberFormat="1" applyFont="1" applyFill="1" applyBorder="1" applyProtection="1">
      <protection locked="0"/>
    </xf>
    <xf numFmtId="41" fontId="7" fillId="0" borderId="10" xfId="0" applyNumberFormat="1" applyFont="1" applyFill="1" applyBorder="1" applyProtection="1">
      <protection locked="0"/>
    </xf>
    <xf numFmtId="0" fontId="0" fillId="2" borderId="3" xfId="0" applyFill="1" applyBorder="1" applyAlignment="1"/>
    <xf numFmtId="0" fontId="20" fillId="2" borderId="12" xfId="0" applyFont="1" applyFill="1" applyBorder="1"/>
    <xf numFmtId="41" fontId="1" fillId="7" borderId="14" xfId="0" applyNumberFormat="1" applyFont="1" applyFill="1" applyBorder="1" applyProtection="1">
      <protection locked="0"/>
    </xf>
    <xf numFmtId="0" fontId="6" fillId="3" borderId="24" xfId="0" applyFont="1" applyFill="1" applyBorder="1"/>
    <xf numFmtId="0" fontId="7" fillId="0" borderId="0" xfId="0" quotePrefix="1" applyFont="1"/>
    <xf numFmtId="0" fontId="7" fillId="4" borderId="9" xfId="0" applyNumberFormat="1" applyFont="1" applyFill="1" applyBorder="1"/>
    <xf numFmtId="0" fontId="7" fillId="2" borderId="7" xfId="0" applyFont="1" applyFill="1" applyBorder="1" applyAlignment="1">
      <alignment vertical="top" wrapText="1"/>
    </xf>
    <xf numFmtId="0" fontId="6" fillId="2" borderId="1" xfId="0" applyFont="1" applyFill="1" applyBorder="1" applyAlignment="1" applyProtection="1">
      <alignment horizontal="left" vertical="top"/>
      <protection locked="0"/>
    </xf>
    <xf numFmtId="10" fontId="7" fillId="2" borderId="0" xfId="0" applyNumberFormat="1" applyFont="1" applyFill="1" applyBorder="1" applyAlignment="1" applyProtection="1">
      <alignment horizontal="left" vertical="top"/>
      <protection locked="0"/>
    </xf>
    <xf numFmtId="0" fontId="7" fillId="2" borderId="5" xfId="0" applyFont="1" applyFill="1" applyBorder="1" applyAlignment="1">
      <alignment vertical="top"/>
    </xf>
    <xf numFmtId="0" fontId="6" fillId="2" borderId="1" xfId="0" applyFont="1" applyFill="1" applyBorder="1" applyAlignment="1" applyProtection="1">
      <alignment horizontal="left"/>
      <protection locked="0"/>
    </xf>
    <xf numFmtId="10" fontId="7" fillId="2" borderId="5" xfId="0" applyNumberFormat="1" applyFont="1" applyFill="1" applyBorder="1" applyAlignment="1" applyProtection="1">
      <alignment horizontal="left"/>
      <protection locked="0"/>
    </xf>
    <xf numFmtId="0" fontId="7" fillId="2" borderId="0" xfId="0" applyFont="1" applyFill="1" applyBorder="1" applyAlignment="1">
      <alignment horizontal="left" vertical="top" indent="2"/>
    </xf>
    <xf numFmtId="49" fontId="7" fillId="2" borderId="0" xfId="0" applyNumberFormat="1" applyFont="1" applyFill="1" applyBorder="1" applyAlignment="1" applyProtection="1">
      <alignment horizontal="left" vertical="top" indent="2"/>
      <protection locked="0"/>
    </xf>
    <xf numFmtId="0" fontId="6" fillId="2" borderId="1" xfId="0" applyFont="1" applyFill="1" applyBorder="1"/>
    <xf numFmtId="0" fontId="7" fillId="2" borderId="0" xfId="0" applyFont="1" applyFill="1" applyBorder="1" applyAlignment="1">
      <alignment horizontal="left" indent="1"/>
    </xf>
    <xf numFmtId="41" fontId="7" fillId="7" borderId="14" xfId="0" applyNumberFormat="1" applyFont="1" applyFill="1" applyBorder="1" applyProtection="1">
      <protection locked="0"/>
    </xf>
    <xf numFmtId="0" fontId="6" fillId="2" borderId="14" xfId="0" applyFont="1" applyFill="1" applyBorder="1"/>
    <xf numFmtId="0" fontId="6" fillId="0" borderId="0" xfId="0" applyFont="1" applyFill="1" applyBorder="1" applyAlignment="1"/>
    <xf numFmtId="41" fontId="6" fillId="0" borderId="0" xfId="0" applyNumberFormat="1" applyFont="1" applyFill="1" applyBorder="1" applyAlignment="1"/>
    <xf numFmtId="0" fontId="0" fillId="0" borderId="0" xfId="0" applyBorder="1" applyAlignment="1">
      <alignment vertical="top" wrapText="1"/>
    </xf>
    <xf numFmtId="0" fontId="7" fillId="0" borderId="0" xfId="0" applyFont="1" applyBorder="1" applyAlignment="1">
      <alignment vertical="top" wrapText="1"/>
    </xf>
    <xf numFmtId="0" fontId="21" fillId="0" borderId="0" xfId="0" applyFont="1" applyBorder="1" applyAlignment="1">
      <alignment vertical="top" wrapText="1"/>
    </xf>
    <xf numFmtId="0" fontId="7" fillId="0" borderId="0" xfId="0" applyFont="1" applyBorder="1" applyAlignment="1">
      <alignment vertical="top"/>
    </xf>
    <xf numFmtId="0" fontId="0" fillId="0" borderId="0" xfId="0" applyFill="1" applyBorder="1" applyAlignment="1">
      <alignment vertical="top" wrapText="1"/>
    </xf>
    <xf numFmtId="41" fontId="0" fillId="0" borderId="0" xfId="0" applyNumberFormat="1" applyFill="1" applyBorder="1" applyAlignment="1">
      <alignment vertical="top" wrapText="1"/>
    </xf>
    <xf numFmtId="41" fontId="7" fillId="3" borderId="12" xfId="0" applyNumberFormat="1" applyFont="1" applyFill="1" applyBorder="1" applyProtection="1">
      <protection locked="0"/>
    </xf>
    <xf numFmtId="0" fontId="0" fillId="2" borderId="0" xfId="0" applyFill="1" applyBorder="1" applyAlignment="1">
      <alignment vertical="top" wrapText="1"/>
    </xf>
    <xf numFmtId="0" fontId="22" fillId="2" borderId="0" xfId="0" applyFont="1" applyFill="1" applyBorder="1" applyAlignment="1">
      <alignment vertical="top" wrapText="1"/>
    </xf>
    <xf numFmtId="0" fontId="7" fillId="0" borderId="0" xfId="0" applyFont="1" applyFill="1" applyBorder="1" applyAlignment="1">
      <alignment vertical="top" wrapText="1"/>
    </xf>
    <xf numFmtId="0" fontId="0" fillId="0" borderId="0" xfId="0" applyFill="1"/>
    <xf numFmtId="0" fontId="13" fillId="2" borderId="25" xfId="0" applyFont="1" applyFill="1" applyBorder="1" applyAlignment="1">
      <alignment vertical="top"/>
    </xf>
    <xf numFmtId="0" fontId="0" fillId="2" borderId="1" xfId="0" applyFill="1" applyBorder="1" applyAlignment="1">
      <alignment vertical="top" wrapText="1"/>
    </xf>
    <xf numFmtId="0" fontId="0" fillId="2" borderId="2" xfId="0" applyFill="1" applyBorder="1" applyAlignment="1">
      <alignment vertical="top" wrapText="1"/>
    </xf>
    <xf numFmtId="0" fontId="0" fillId="2" borderId="7" xfId="0" applyFill="1" applyBorder="1" applyAlignment="1">
      <alignment vertical="top" wrapText="1"/>
    </xf>
    <xf numFmtId="0" fontId="0" fillId="2" borderId="3" xfId="0" applyFill="1" applyBorder="1" applyAlignment="1">
      <alignment vertical="top" wrapText="1"/>
    </xf>
    <xf numFmtId="0" fontId="0" fillId="2" borderId="3" xfId="0" applyFill="1" applyBorder="1" applyAlignment="1">
      <alignment vertical="top"/>
    </xf>
    <xf numFmtId="0" fontId="6" fillId="2" borderId="7" xfId="0" applyFont="1" applyFill="1" applyBorder="1" applyAlignment="1">
      <alignment vertical="top" wrapText="1"/>
    </xf>
    <xf numFmtId="0" fontId="6" fillId="2" borderId="4" xfId="0" applyFont="1" applyFill="1" applyBorder="1" applyAlignment="1">
      <alignment vertical="top" wrapText="1"/>
    </xf>
    <xf numFmtId="0" fontId="7" fillId="2" borderId="5" xfId="0" applyFont="1" applyFill="1" applyBorder="1" applyAlignment="1">
      <alignment vertical="top" wrapText="1"/>
    </xf>
    <xf numFmtId="0" fontId="0" fillId="2" borderId="5" xfId="0" applyFill="1" applyBorder="1" applyAlignment="1">
      <alignment vertical="top" wrapText="1"/>
    </xf>
    <xf numFmtId="41" fontId="0" fillId="2" borderId="5" xfId="0" applyNumberFormat="1" applyFill="1" applyBorder="1" applyAlignment="1">
      <alignment vertical="top" wrapText="1"/>
    </xf>
    <xf numFmtId="0" fontId="0" fillId="2" borderId="6" xfId="0" applyFill="1" applyBorder="1" applyAlignment="1">
      <alignment vertical="top" wrapText="1"/>
    </xf>
    <xf numFmtId="41" fontId="0" fillId="3" borderId="12" xfId="0" applyNumberFormat="1" applyFill="1" applyBorder="1" applyAlignment="1">
      <alignment vertical="top" wrapText="1"/>
    </xf>
    <xf numFmtId="0" fontId="0" fillId="6" borderId="22" xfId="0" applyFill="1" applyBorder="1" applyProtection="1"/>
    <xf numFmtId="41" fontId="15" fillId="6" borderId="22" xfId="0" applyNumberFormat="1" applyFont="1" applyFill="1" applyBorder="1" applyProtection="1"/>
    <xf numFmtId="41" fontId="15" fillId="6" borderId="14" xfId="0" applyNumberFormat="1" applyFont="1" applyFill="1" applyBorder="1" applyProtection="1"/>
    <xf numFmtId="41" fontId="15" fillId="6" borderId="12" xfId="0" applyNumberFormat="1" applyFont="1" applyFill="1" applyBorder="1" applyProtection="1"/>
    <xf numFmtId="0" fontId="15" fillId="6" borderId="21" xfId="0" applyFont="1" applyFill="1" applyBorder="1" applyProtection="1"/>
    <xf numFmtId="0" fontId="15" fillId="6" borderId="22" xfId="0" applyFont="1" applyFill="1" applyBorder="1" applyProtection="1"/>
    <xf numFmtId="41" fontId="15" fillId="6" borderId="16" xfId="0" applyNumberFormat="1" applyFont="1" applyFill="1" applyBorder="1" applyProtection="1"/>
    <xf numFmtId="0" fontId="0" fillId="0" borderId="0" xfId="0" applyAlignment="1">
      <alignment vertical="top"/>
    </xf>
    <xf numFmtId="0" fontId="0" fillId="2" borderId="7" xfId="0" applyFill="1" applyBorder="1"/>
    <xf numFmtId="0" fontId="0" fillId="2" borderId="3" xfId="0" applyFill="1" applyBorder="1" applyAlignment="1">
      <alignment wrapText="1"/>
    </xf>
    <xf numFmtId="166" fontId="7" fillId="7" borderId="12" xfId="0" applyNumberFormat="1" applyFont="1" applyFill="1" applyBorder="1" applyProtection="1">
      <protection locked="0"/>
    </xf>
    <xf numFmtId="9" fontId="7" fillId="3" borderId="12" xfId="0" applyNumberFormat="1" applyFont="1" applyFill="1" applyBorder="1" applyProtection="1"/>
    <xf numFmtId="0" fontId="7" fillId="7" borderId="30" xfId="0" applyFont="1" applyFill="1" applyBorder="1" applyAlignment="1" applyProtection="1">
      <protection locked="0"/>
    </xf>
    <xf numFmtId="0" fontId="0" fillId="2" borderId="0" xfId="0" applyFill="1" applyAlignment="1">
      <alignment wrapText="1"/>
    </xf>
    <xf numFmtId="41" fontId="0" fillId="3" borderId="30" xfId="0" applyNumberFormat="1" applyFill="1" applyBorder="1" applyAlignment="1">
      <alignment vertical="top" wrapText="1"/>
    </xf>
    <xf numFmtId="0" fontId="6" fillId="2" borderId="39" xfId="0" applyFont="1" applyFill="1" applyBorder="1"/>
    <xf numFmtId="0" fontId="7" fillId="0" borderId="7" xfId="0" applyFont="1" applyFill="1" applyBorder="1" applyAlignment="1">
      <alignment vertical="top"/>
    </xf>
    <xf numFmtId="0" fontId="6" fillId="0" borderId="7" xfId="0" applyFont="1" applyFill="1" applyBorder="1" applyAlignment="1">
      <alignment vertical="top" wrapText="1"/>
    </xf>
    <xf numFmtId="0" fontId="6" fillId="0" borderId="4" xfId="0" applyFont="1" applyFill="1" applyBorder="1" applyAlignment="1">
      <alignment vertical="top" wrapText="1"/>
    </xf>
    <xf numFmtId="0" fontId="7" fillId="0" borderId="5" xfId="0" applyFont="1" applyBorder="1" applyAlignment="1">
      <alignment vertical="top" wrapText="1"/>
    </xf>
    <xf numFmtId="41" fontId="7" fillId="3" borderId="40" xfId="0" applyNumberFormat="1" applyFont="1" applyFill="1" applyBorder="1" applyProtection="1">
      <protection locked="0"/>
    </xf>
    <xf numFmtId="41" fontId="7" fillId="3" borderId="41" xfId="0" applyNumberFormat="1" applyFont="1" applyFill="1" applyBorder="1"/>
    <xf numFmtId="41" fontId="0" fillId="0" borderId="0" xfId="0" applyNumberFormat="1" applyBorder="1"/>
    <xf numFmtId="0" fontId="7" fillId="2" borderId="27" xfId="0" applyFont="1" applyFill="1" applyBorder="1"/>
    <xf numFmtId="41" fontId="8" fillId="2" borderId="27" xfId="0" applyNumberFormat="1" applyFont="1" applyFill="1" applyBorder="1" applyAlignment="1">
      <alignment horizontal="center"/>
    </xf>
    <xf numFmtId="0" fontId="7" fillId="0" borderId="4" xfId="0" applyFont="1" applyBorder="1"/>
    <xf numFmtId="0" fontId="0" fillId="0" borderId="5" xfId="0" applyBorder="1"/>
    <xf numFmtId="0" fontId="7" fillId="0" borderId="0" xfId="0" applyFont="1" applyFill="1" applyBorder="1" applyAlignment="1">
      <alignment vertical="top"/>
    </xf>
    <xf numFmtId="0" fontId="6" fillId="0" borderId="8" xfId="0" applyFont="1" applyBorder="1"/>
    <xf numFmtId="41" fontId="6" fillId="0" borderId="16" xfId="0" applyNumberFormat="1" applyFont="1" applyBorder="1"/>
    <xf numFmtId="41" fontId="6" fillId="0" borderId="8" xfId="0" applyNumberFormat="1" applyFont="1" applyFill="1" applyBorder="1"/>
    <xf numFmtId="41" fontId="7" fillId="0" borderId="14" xfId="0" applyNumberFormat="1" applyFont="1" applyFill="1" applyBorder="1"/>
    <xf numFmtId="41" fontId="7" fillId="0" borderId="8" xfId="0" applyNumberFormat="1" applyFont="1" applyBorder="1"/>
    <xf numFmtId="41" fontId="7" fillId="0" borderId="14" xfId="0" applyNumberFormat="1" applyFont="1" applyBorder="1"/>
    <xf numFmtId="0" fontId="6" fillId="6" borderId="9" xfId="0" applyFont="1" applyFill="1" applyBorder="1" applyAlignment="1">
      <alignment horizontal="center"/>
    </xf>
    <xf numFmtId="41" fontId="6" fillId="6" borderId="9" xfId="0" applyNumberFormat="1" applyFont="1" applyFill="1" applyBorder="1"/>
    <xf numFmtId="41" fontId="6" fillId="6" borderId="9" xfId="0" applyNumberFormat="1" applyFont="1" applyFill="1" applyBorder="1" applyAlignment="1">
      <alignment horizontal="center"/>
    </xf>
    <xf numFmtId="41" fontId="6" fillId="5" borderId="9" xfId="0" applyNumberFormat="1" applyFont="1" applyFill="1" applyBorder="1"/>
    <xf numFmtId="0" fontId="0" fillId="0" borderId="0" xfId="0" applyFill="1" applyBorder="1" applyAlignment="1">
      <alignment vertical="top"/>
    </xf>
    <xf numFmtId="0" fontId="0" fillId="2" borderId="1" xfId="0" applyFill="1" applyBorder="1" applyAlignment="1">
      <alignment vertical="top"/>
    </xf>
    <xf numFmtId="41" fontId="0" fillId="2" borderId="1" xfId="0" applyNumberFormat="1" applyFill="1" applyBorder="1" applyAlignment="1">
      <alignment vertical="top"/>
    </xf>
    <xf numFmtId="0" fontId="0" fillId="2" borderId="2" xfId="0" applyFill="1" applyBorder="1" applyAlignment="1">
      <alignment vertical="top"/>
    </xf>
    <xf numFmtId="0" fontId="21" fillId="2" borderId="0" xfId="0" applyFont="1" applyFill="1" applyBorder="1" applyAlignment="1">
      <alignment vertical="top"/>
    </xf>
    <xf numFmtId="0" fontId="21" fillId="2" borderId="3" xfId="0" applyFont="1" applyFill="1" applyBorder="1" applyAlignment="1">
      <alignment vertical="top"/>
    </xf>
    <xf numFmtId="0" fontId="6" fillId="2" borderId="4" xfId="0" applyFont="1" applyFill="1" applyBorder="1" applyAlignment="1"/>
    <xf numFmtId="0" fontId="21" fillId="2" borderId="1" xfId="0" applyFont="1" applyFill="1" applyBorder="1" applyAlignment="1">
      <alignment vertical="top"/>
    </xf>
    <xf numFmtId="0" fontId="21" fillId="2" borderId="2" xfId="0" applyFont="1" applyFill="1" applyBorder="1" applyAlignment="1">
      <alignment vertical="top"/>
    </xf>
    <xf numFmtId="41" fontId="7" fillId="3" borderId="12" xfId="0" applyNumberFormat="1" applyFont="1" applyFill="1" applyBorder="1" applyProtection="1"/>
    <xf numFmtId="41" fontId="7" fillId="3" borderId="30" xfId="0" applyNumberFormat="1" applyFont="1" applyFill="1" applyBorder="1" applyProtection="1"/>
    <xf numFmtId="41" fontId="7" fillId="3" borderId="40" xfId="0" applyNumberFormat="1" applyFont="1" applyFill="1" applyBorder="1" applyProtection="1"/>
    <xf numFmtId="41" fontId="6" fillId="5" borderId="9" xfId="0" applyNumberFormat="1" applyFont="1" applyFill="1" applyBorder="1" applyAlignment="1">
      <alignment horizontal="center"/>
    </xf>
    <xf numFmtId="41" fontId="6" fillId="0" borderId="0" xfId="0" applyNumberFormat="1" applyFont="1" applyFill="1" applyBorder="1" applyAlignment="1">
      <alignment horizontal="center"/>
    </xf>
    <xf numFmtId="0" fontId="0" fillId="2" borderId="7" xfId="0" applyFill="1" applyBorder="1" applyAlignment="1">
      <alignment wrapText="1"/>
    </xf>
    <xf numFmtId="0" fontId="0" fillId="2" borderId="0" xfId="0" applyFill="1" applyBorder="1" applyAlignment="1">
      <alignment wrapText="1"/>
    </xf>
    <xf numFmtId="41" fontId="0" fillId="7" borderId="12" xfId="0" applyNumberFormat="1" applyFill="1" applyBorder="1" applyAlignment="1" applyProtection="1">
      <alignment vertical="top" wrapText="1"/>
      <protection locked="0"/>
    </xf>
    <xf numFmtId="0" fontId="7" fillId="7" borderId="12" xfId="0" applyFont="1" applyFill="1" applyBorder="1" applyAlignment="1" applyProtection="1">
      <protection locked="0"/>
    </xf>
    <xf numFmtId="0" fontId="0" fillId="2" borderId="0" xfId="0" applyFill="1" applyAlignment="1">
      <alignment vertical="top" wrapText="1"/>
    </xf>
    <xf numFmtId="0" fontId="21" fillId="2" borderId="0" xfId="0" applyFont="1" applyFill="1" applyAlignment="1">
      <alignment vertical="top" wrapText="1"/>
    </xf>
    <xf numFmtId="0" fontId="21" fillId="2" borderId="3" xfId="0" applyFont="1" applyFill="1" applyBorder="1" applyAlignment="1">
      <alignment vertical="top" wrapText="1"/>
    </xf>
    <xf numFmtId="0" fontId="6" fillId="2" borderId="0" xfId="0" applyFont="1" applyFill="1" applyBorder="1" applyAlignment="1">
      <alignment horizontal="right"/>
    </xf>
    <xf numFmtId="49" fontId="6" fillId="2" borderId="4" xfId="0" applyNumberFormat="1" applyFont="1" applyFill="1" applyBorder="1" applyAlignment="1">
      <alignment horizontal="left" vertical="top"/>
    </xf>
    <xf numFmtId="0" fontId="7" fillId="2" borderId="6" xfId="0" applyFont="1" applyFill="1" applyBorder="1" applyAlignment="1">
      <alignment vertical="top"/>
    </xf>
    <xf numFmtId="41" fontId="8" fillId="7" borderId="12" xfId="0" applyNumberFormat="1" applyFont="1" applyFill="1" applyBorder="1" applyProtection="1">
      <protection locked="0"/>
    </xf>
    <xf numFmtId="0" fontId="6" fillId="2" borderId="33" xfId="0" applyFont="1" applyFill="1" applyBorder="1"/>
    <xf numFmtId="0" fontId="6" fillId="0" borderId="0" xfId="0" applyFont="1" applyFill="1" applyBorder="1" applyAlignment="1">
      <alignment vertical="top"/>
    </xf>
    <xf numFmtId="41" fontId="6" fillId="0" borderId="0" xfId="0" applyNumberFormat="1" applyFont="1" applyFill="1" applyBorder="1" applyAlignment="1">
      <alignment vertical="top"/>
    </xf>
    <xf numFmtId="0" fontId="6" fillId="5" borderId="14" xfId="0" applyFont="1" applyFill="1" applyBorder="1"/>
    <xf numFmtId="0" fontId="7" fillId="4" borderId="8" xfId="0" applyFont="1" applyFill="1" applyBorder="1"/>
    <xf numFmtId="41" fontId="0" fillId="0" borderId="15" xfId="0" applyNumberFormat="1" applyBorder="1"/>
    <xf numFmtId="41" fontId="6" fillId="2" borderId="0" xfId="0" applyNumberFormat="1" applyFont="1" applyFill="1" applyBorder="1" applyAlignment="1">
      <alignment horizontal="center"/>
    </xf>
    <xf numFmtId="41" fontId="6" fillId="2" borderId="3" xfId="0" applyNumberFormat="1" applyFont="1" applyFill="1" applyBorder="1" applyAlignment="1">
      <alignment horizontal="center"/>
    </xf>
    <xf numFmtId="0" fontId="7" fillId="2" borderId="3" xfId="0" applyFont="1" applyFill="1" applyBorder="1" applyAlignment="1">
      <alignment wrapText="1"/>
    </xf>
    <xf numFmtId="0" fontId="7" fillId="2" borderId="7" xfId="0" applyFont="1" applyFill="1" applyBorder="1" applyAlignment="1">
      <alignment wrapText="1"/>
    </xf>
    <xf numFmtId="0" fontId="7" fillId="2" borderId="0" xfId="0" applyFont="1" applyFill="1" applyBorder="1" applyAlignment="1">
      <alignment wrapText="1"/>
    </xf>
    <xf numFmtId="0" fontId="7" fillId="2" borderId="0" xfId="0" applyFont="1" applyFill="1" applyAlignment="1">
      <alignment vertical="top" wrapText="1"/>
    </xf>
    <xf numFmtId="0" fontId="7" fillId="2" borderId="3" xfId="0" applyFont="1" applyFill="1" applyBorder="1" applyAlignment="1">
      <alignment vertical="top" wrapText="1"/>
    </xf>
    <xf numFmtId="0" fontId="0" fillId="2" borderId="0" xfId="0" applyFill="1" applyAlignment="1"/>
    <xf numFmtId="41" fontId="7" fillId="7" borderId="21" xfId="0" applyNumberFormat="1" applyFont="1" applyFill="1" applyBorder="1" applyProtection="1">
      <protection locked="0"/>
    </xf>
    <xf numFmtId="0" fontId="7" fillId="0" borderId="9" xfId="0" applyNumberFormat="1" applyFont="1" applyFill="1" applyBorder="1"/>
    <xf numFmtId="41" fontId="7" fillId="0" borderId="9" xfId="0" applyNumberFormat="1" applyFont="1" applyFill="1" applyBorder="1"/>
    <xf numFmtId="41" fontId="7" fillId="3" borderId="21" xfId="0" applyNumberFormat="1" applyFont="1" applyFill="1" applyBorder="1"/>
    <xf numFmtId="41" fontId="6" fillId="0" borderId="9" xfId="0" applyNumberFormat="1" applyFont="1" applyFill="1" applyBorder="1"/>
    <xf numFmtId="41" fontId="7" fillId="0" borderId="34" xfId="0" applyNumberFormat="1" applyFont="1" applyFill="1" applyBorder="1"/>
    <xf numFmtId="0" fontId="6" fillId="2" borderId="0" xfId="0" applyFont="1" applyFill="1" applyBorder="1" applyAlignment="1">
      <alignment horizontal="center" vertical="top" wrapText="1"/>
    </xf>
    <xf numFmtId="0" fontId="28" fillId="0" borderId="0" xfId="0" applyFont="1" applyFill="1" applyBorder="1"/>
    <xf numFmtId="0" fontId="6" fillId="0" borderId="8" xfId="0" applyFont="1" applyFill="1" applyBorder="1"/>
    <xf numFmtId="0" fontId="7" fillId="0" borderId="34" xfId="0" applyFont="1" applyFill="1" applyBorder="1"/>
    <xf numFmtId="41" fontId="7" fillId="0" borderId="8" xfId="0" applyNumberFormat="1" applyFont="1" applyFill="1" applyBorder="1"/>
    <xf numFmtId="0" fontId="0" fillId="2" borderId="0" xfId="0" applyFill="1"/>
    <xf numFmtId="0" fontId="7" fillId="0" borderId="15" xfId="0" applyFont="1" applyBorder="1" applyAlignment="1" applyProtection="1">
      <alignment horizontal="left" indent="2"/>
      <protection locked="0"/>
    </xf>
    <xf numFmtId="0" fontId="7" fillId="0" borderId="15" xfId="0" applyFont="1" applyBorder="1" applyAlignment="1">
      <alignment horizontal="left" indent="2"/>
    </xf>
    <xf numFmtId="0" fontId="7" fillId="0" borderId="31" xfId="0" applyFont="1" applyBorder="1" applyAlignment="1">
      <alignment horizontal="left" indent="2"/>
    </xf>
    <xf numFmtId="0" fontId="7" fillId="0" borderId="0" xfId="0" applyFont="1" applyBorder="1" applyAlignment="1">
      <alignment horizontal="left" indent="2"/>
    </xf>
    <xf numFmtId="41" fontId="1" fillId="0" borderId="8" xfId="0" applyNumberFormat="1" applyFont="1" applyFill="1" applyBorder="1"/>
    <xf numFmtId="41" fontId="1" fillId="0" borderId="0" xfId="0" applyNumberFormat="1" applyFont="1" applyFill="1" applyBorder="1"/>
    <xf numFmtId="41" fontId="0" fillId="0" borderId="3" xfId="0" applyNumberFormat="1" applyFill="1" applyBorder="1"/>
    <xf numFmtId="0" fontId="6" fillId="0" borderId="12" xfId="0" applyFont="1" applyFill="1" applyBorder="1"/>
    <xf numFmtId="0" fontId="1" fillId="0" borderId="8" xfId="0" applyFont="1" applyFill="1" applyBorder="1"/>
    <xf numFmtId="0" fontId="0" fillId="0" borderId="34" xfId="0" applyFill="1" applyBorder="1"/>
    <xf numFmtId="0" fontId="0" fillId="0" borderId="3" xfId="0" applyFill="1" applyBorder="1"/>
    <xf numFmtId="0" fontId="9" fillId="2" borderId="10" xfId="0" applyFont="1" applyFill="1" applyBorder="1" applyAlignment="1">
      <alignment horizontal="center" vertical="top" wrapText="1"/>
    </xf>
    <xf numFmtId="0" fontId="9" fillId="2" borderId="0" xfId="0" applyFont="1" applyFill="1" applyBorder="1" applyAlignment="1">
      <alignment horizontal="center" vertical="top"/>
    </xf>
    <xf numFmtId="0" fontId="6" fillId="2" borderId="0" xfId="0" applyFont="1" applyFill="1" applyBorder="1" applyAlignment="1">
      <alignment vertical="top"/>
    </xf>
    <xf numFmtId="0" fontId="9" fillId="2" borderId="3" xfId="0" applyFont="1" applyFill="1" applyBorder="1" applyAlignment="1">
      <alignment horizontal="center" vertical="top"/>
    </xf>
    <xf numFmtId="0" fontId="9" fillId="2" borderId="32" xfId="0" applyFont="1" applyFill="1" applyBorder="1" applyAlignment="1">
      <alignment horizontal="center" vertical="top" wrapText="1"/>
    </xf>
    <xf numFmtId="41" fontId="7" fillId="0" borderId="12" xfId="0" applyNumberFormat="1" applyFont="1" applyFill="1" applyBorder="1"/>
    <xf numFmtId="10" fontId="7" fillId="0" borderId="0" xfId="0" applyNumberFormat="1" applyFont="1"/>
    <xf numFmtId="0" fontId="13" fillId="2" borderId="25" xfId="0" applyFont="1" applyFill="1" applyBorder="1" applyAlignment="1"/>
    <xf numFmtId="0" fontId="6" fillId="2" borderId="0" xfId="0" applyFont="1" applyFill="1" applyBorder="1" applyAlignment="1"/>
    <xf numFmtId="41" fontId="7" fillId="2" borderId="0" xfId="0" applyNumberFormat="1" applyFont="1" applyFill="1" applyBorder="1" applyAlignment="1"/>
    <xf numFmtId="41" fontId="7" fillId="2" borderId="3" xfId="0" applyNumberFormat="1" applyFont="1" applyFill="1" applyBorder="1" applyAlignment="1"/>
    <xf numFmtId="41" fontId="7" fillId="2" borderId="5" xfId="0" applyNumberFormat="1" applyFont="1" applyFill="1" applyBorder="1" applyAlignment="1"/>
    <xf numFmtId="41" fontId="7" fillId="2" borderId="6" xfId="0" applyNumberFormat="1" applyFont="1" applyFill="1" applyBorder="1" applyAlignment="1"/>
    <xf numFmtId="0" fontId="22" fillId="0" borderId="0" xfId="0" applyFont="1"/>
    <xf numFmtId="0" fontId="0" fillId="2" borderId="12" xfId="0" applyFill="1" applyBorder="1" applyAlignment="1">
      <alignment wrapText="1"/>
    </xf>
    <xf numFmtId="0" fontId="15" fillId="0" borderId="10" xfId="0" applyFont="1" applyBorder="1"/>
    <xf numFmtId="2" fontId="7" fillId="0" borderId="0" xfId="0" applyNumberFormat="1" applyFont="1"/>
    <xf numFmtId="167" fontId="7" fillId="0" borderId="0" xfId="0" applyNumberFormat="1" applyFont="1"/>
    <xf numFmtId="41" fontId="0" fillId="0" borderId="3" xfId="0" applyNumberFormat="1" applyBorder="1"/>
    <xf numFmtId="41" fontId="21" fillId="0" borderId="0" xfId="0" applyNumberFormat="1" applyFont="1" applyBorder="1" applyAlignment="1">
      <alignment vertical="top" wrapText="1"/>
    </xf>
    <xf numFmtId="41" fontId="0" fillId="6" borderId="9" xfId="0" applyNumberFormat="1" applyFill="1" applyBorder="1"/>
    <xf numFmtId="0" fontId="6" fillId="2" borderId="12" xfId="0" applyFont="1" applyFill="1" applyBorder="1" applyAlignment="1">
      <alignment horizontal="center"/>
    </xf>
    <xf numFmtId="10" fontId="7" fillId="7" borderId="12" xfId="0" applyNumberFormat="1" applyFont="1" applyFill="1" applyBorder="1" applyAlignment="1" applyProtection="1">
      <protection locked="0"/>
    </xf>
    <xf numFmtId="10" fontId="7" fillId="7" borderId="30" xfId="0" applyNumberFormat="1" applyFont="1" applyFill="1" applyBorder="1" applyAlignment="1" applyProtection="1">
      <protection locked="0"/>
    </xf>
    <xf numFmtId="0" fontId="6" fillId="2" borderId="30" xfId="0" applyFont="1" applyFill="1" applyBorder="1" applyAlignment="1">
      <alignment horizontal="center"/>
    </xf>
    <xf numFmtId="0" fontId="10" fillId="0" borderId="0" xfId="0" applyFont="1" applyFill="1"/>
    <xf numFmtId="41" fontId="8" fillId="7" borderId="24" xfId="0" applyNumberFormat="1" applyFont="1" applyFill="1" applyBorder="1" applyProtection="1">
      <protection locked="0"/>
    </xf>
    <xf numFmtId="41" fontId="8" fillId="3" borderId="38" xfId="0" applyNumberFormat="1" applyFont="1" applyFill="1" applyBorder="1"/>
    <xf numFmtId="41" fontId="8" fillId="3" borderId="30" xfId="0" applyNumberFormat="1" applyFont="1" applyFill="1" applyBorder="1"/>
    <xf numFmtId="0" fontId="8" fillId="0" borderId="0" xfId="0" applyFont="1" applyBorder="1"/>
    <xf numFmtId="0" fontId="8" fillId="0" borderId="3" xfId="0" applyFont="1" applyBorder="1"/>
    <xf numFmtId="0" fontId="8" fillId="2" borderId="9" xfId="0" applyFont="1" applyFill="1" applyBorder="1"/>
    <xf numFmtId="0" fontId="8" fillId="2" borderId="34" xfId="0" applyFont="1" applyFill="1" applyBorder="1"/>
    <xf numFmtId="41" fontId="8" fillId="3" borderId="41" xfId="0" applyNumberFormat="1" applyFont="1" applyFill="1" applyBorder="1"/>
    <xf numFmtId="0" fontId="7" fillId="2" borderId="0" xfId="0" applyFont="1" applyFill="1" applyAlignment="1">
      <alignment wrapText="1"/>
    </xf>
    <xf numFmtId="164" fontId="7" fillId="4" borderId="9" xfId="3" applyNumberFormat="1" applyFont="1" applyFill="1" applyBorder="1"/>
    <xf numFmtId="164" fontId="14" fillId="0" borderId="0" xfId="3" applyNumberFormat="1" applyFont="1" applyFill="1" applyBorder="1"/>
    <xf numFmtId="164" fontId="14" fillId="6" borderId="9" xfId="3" applyNumberFormat="1" applyFont="1" applyFill="1" applyBorder="1"/>
    <xf numFmtId="0" fontId="21" fillId="0" borderId="0" xfId="0" applyFont="1"/>
    <xf numFmtId="164" fontId="14" fillId="0" borderId="0" xfId="3" applyNumberFormat="1" applyFont="1"/>
    <xf numFmtId="164" fontId="14" fillId="5" borderId="9" xfId="3" applyNumberFormat="1" applyFont="1" applyFill="1" applyBorder="1"/>
    <xf numFmtId="164" fontId="23" fillId="0" borderId="0" xfId="3" applyNumberFormat="1" applyFont="1" applyFill="1" applyBorder="1"/>
    <xf numFmtId="0" fontId="0" fillId="4" borderId="14" xfId="0" applyFill="1" applyBorder="1"/>
    <xf numFmtId="0" fontId="12" fillId="4" borderId="8" xfId="0" applyFont="1" applyFill="1" applyBorder="1"/>
    <xf numFmtId="164" fontId="0" fillId="0" borderId="0" xfId="0" applyNumberFormat="1"/>
    <xf numFmtId="0" fontId="7" fillId="0" borderId="0" xfId="0" applyFont="1" applyBorder="1" applyAlignment="1">
      <alignment horizontal="left"/>
    </xf>
    <xf numFmtId="164" fontId="0" fillId="7" borderId="12" xfId="0" applyNumberFormat="1" applyFill="1" applyBorder="1" applyProtection="1">
      <protection locked="0"/>
    </xf>
    <xf numFmtId="9" fontId="7" fillId="2" borderId="3" xfId="0" applyNumberFormat="1" applyFont="1" applyFill="1" applyBorder="1" applyAlignment="1" applyProtection="1">
      <alignment vertical="top"/>
      <protection locked="0"/>
    </xf>
    <xf numFmtId="0" fontId="19" fillId="2" borderId="0" xfId="0" applyFont="1" applyFill="1" applyBorder="1" applyAlignment="1">
      <alignment vertical="top"/>
    </xf>
    <xf numFmtId="0" fontId="6" fillId="2" borderId="7" xfId="0" applyFont="1" applyFill="1" applyBorder="1" applyAlignment="1" applyProtection="1">
      <alignment horizontal="left"/>
      <protection locked="0"/>
    </xf>
    <xf numFmtId="0" fontId="7" fillId="2" borderId="0" xfId="0" applyFont="1" applyFill="1" applyBorder="1" applyAlignment="1" applyProtection="1">
      <alignment horizontal="left"/>
      <protection locked="0"/>
    </xf>
    <xf numFmtId="0" fontId="14" fillId="0" borderId="0" xfId="0" applyFont="1" applyAlignment="1">
      <alignment horizontal="right"/>
    </xf>
    <xf numFmtId="0" fontId="6" fillId="2" borderId="0" xfId="0" applyFont="1" applyFill="1" applyBorder="1" applyAlignment="1" applyProtection="1">
      <alignment horizontal="left"/>
      <protection locked="0"/>
    </xf>
    <xf numFmtId="41" fontId="7" fillId="2" borderId="0" xfId="0" applyNumberFormat="1" applyFont="1" applyFill="1" applyBorder="1" applyAlignment="1" applyProtection="1">
      <alignment horizontal="right"/>
    </xf>
    <xf numFmtId="41" fontId="7" fillId="2" borderId="1" xfId="0" applyNumberFormat="1" applyFont="1" applyFill="1" applyBorder="1" applyAlignment="1" applyProtection="1">
      <alignment horizontal="right"/>
    </xf>
    <xf numFmtId="0" fontId="0" fillId="2" borderId="2" xfId="0" applyFill="1" applyBorder="1" applyAlignment="1"/>
    <xf numFmtId="0" fontId="0" fillId="2" borderId="0" xfId="0" applyFill="1" applyAlignment="1">
      <alignment horizontal="left" vertical="top" wrapText="1"/>
    </xf>
    <xf numFmtId="0" fontId="0" fillId="2" borderId="3" xfId="0" applyFill="1" applyBorder="1" applyAlignment="1">
      <alignment horizontal="left" vertical="top" wrapText="1"/>
    </xf>
    <xf numFmtId="14" fontId="7" fillId="7" borderId="12" xfId="0" applyNumberFormat="1" applyFont="1" applyFill="1" applyBorder="1" applyAlignment="1" applyProtection="1">
      <alignment vertical="top"/>
      <protection locked="0"/>
    </xf>
    <xf numFmtId="0" fontId="6" fillId="2" borderId="7" xfId="0" applyFont="1" applyFill="1" applyBorder="1" applyAlignment="1" applyProtection="1">
      <alignment horizontal="left" vertical="top"/>
      <protection locked="0"/>
    </xf>
    <xf numFmtId="0" fontId="6" fillId="2" borderId="4" xfId="0" applyFont="1" applyFill="1" applyBorder="1" applyAlignment="1">
      <alignment vertical="top"/>
    </xf>
    <xf numFmtId="49" fontId="6" fillId="2" borderId="7" xfId="0" applyNumberFormat="1" applyFont="1" applyFill="1" applyBorder="1" applyAlignment="1">
      <alignment horizontal="left" vertical="top"/>
    </xf>
    <xf numFmtId="0" fontId="0" fillId="2" borderId="0" xfId="0" applyFill="1" applyBorder="1" applyAlignment="1">
      <alignment horizontal="left"/>
    </xf>
    <xf numFmtId="0" fontId="12" fillId="2" borderId="7" xfId="0" applyFont="1" applyFill="1" applyBorder="1"/>
    <xf numFmtId="0" fontId="7" fillId="2" borderId="0" xfId="0" applyFont="1" applyFill="1" applyBorder="1" applyAlignment="1">
      <alignment horizontal="left"/>
    </xf>
    <xf numFmtId="0" fontId="6" fillId="2" borderId="0" xfId="0" applyFont="1" applyFill="1" applyBorder="1" applyAlignment="1">
      <alignment horizontal="left"/>
    </xf>
    <xf numFmtId="0" fontId="7" fillId="7" borderId="30" xfId="0" applyFont="1" applyFill="1" applyBorder="1" applyProtection="1">
      <protection locked="0"/>
    </xf>
    <xf numFmtId="0" fontId="6" fillId="2" borderId="25" xfId="0" applyFont="1" applyFill="1" applyBorder="1" applyAlignment="1"/>
    <xf numFmtId="0" fontId="14" fillId="2" borderId="7" xfId="0" applyFont="1" applyFill="1" applyBorder="1" applyAlignment="1"/>
    <xf numFmtId="0" fontId="14" fillId="2" borderId="4" xfId="0" applyFont="1" applyFill="1" applyBorder="1" applyAlignment="1"/>
    <xf numFmtId="0" fontId="6" fillId="4" borderId="39" xfId="0" applyFont="1" applyFill="1" applyBorder="1" applyAlignment="1">
      <alignment horizontal="left"/>
    </xf>
    <xf numFmtId="0" fontId="6" fillId="4" borderId="27" xfId="0" applyFont="1" applyFill="1" applyBorder="1" applyAlignment="1">
      <alignment horizontal="center"/>
    </xf>
    <xf numFmtId="41" fontId="7" fillId="2" borderId="4" xfId="0" applyNumberFormat="1" applyFont="1" applyFill="1" applyBorder="1"/>
    <xf numFmtId="0" fontId="9" fillId="0" borderId="0" xfId="0" applyFont="1"/>
    <xf numFmtId="0" fontId="9" fillId="2" borderId="25" xfId="0" applyFont="1" applyFill="1" applyBorder="1"/>
    <xf numFmtId="0" fontId="8" fillId="2" borderId="1" xfId="0" applyFont="1" applyFill="1" applyBorder="1"/>
    <xf numFmtId="0" fontId="8" fillId="2" borderId="2" xfId="0" applyFont="1" applyFill="1" applyBorder="1"/>
    <xf numFmtId="0" fontId="8" fillId="2" borderId="7" xfId="0" applyFont="1" applyFill="1" applyBorder="1"/>
    <xf numFmtId="0" fontId="8" fillId="2" borderId="0" xfId="0" applyFont="1" applyFill="1" applyBorder="1"/>
    <xf numFmtId="0" fontId="8" fillId="2" borderId="3" xfId="0" applyFont="1" applyFill="1" applyBorder="1"/>
    <xf numFmtId="41" fontId="8" fillId="0" borderId="0" xfId="0" applyNumberFormat="1" applyFont="1" applyFill="1" applyBorder="1"/>
    <xf numFmtId="41" fontId="34" fillId="0" borderId="0" xfId="0" applyNumberFormat="1" applyFont="1" applyFill="1" applyBorder="1"/>
    <xf numFmtId="164" fontId="8" fillId="7" borderId="12" xfId="0" applyNumberFormat="1" applyFont="1" applyFill="1" applyBorder="1" applyProtection="1">
      <protection locked="0"/>
    </xf>
    <xf numFmtId="0" fontId="8" fillId="2" borderId="4" xfId="0" applyFont="1" applyFill="1" applyBorder="1"/>
    <xf numFmtId="0" fontId="8" fillId="2" borderId="5" xfId="0" applyFont="1" applyFill="1" applyBorder="1"/>
    <xf numFmtId="0" fontId="8" fillId="2" borderId="6" xfId="0" applyFont="1" applyFill="1" applyBorder="1"/>
    <xf numFmtId="0" fontId="9" fillId="0" borderId="0" xfId="0" applyFont="1" applyAlignment="1">
      <alignment horizontal="center"/>
    </xf>
    <xf numFmtId="41" fontId="9" fillId="0" borderId="0" xfId="0" applyNumberFormat="1" applyFont="1" applyAlignment="1">
      <alignment horizontal="center"/>
    </xf>
    <xf numFmtId="43" fontId="8" fillId="0" borderId="0" xfId="1" applyFont="1"/>
    <xf numFmtId="0" fontId="8" fillId="0" borderId="0" xfId="0" applyFont="1" applyAlignment="1">
      <alignment horizontal="center"/>
    </xf>
    <xf numFmtId="0" fontId="9" fillId="0" borderId="0" xfId="0" applyFont="1" applyAlignment="1">
      <alignment horizontal="right"/>
    </xf>
    <xf numFmtId="43" fontId="8" fillId="0" borderId="0" xfId="1" applyFont="1" applyAlignment="1">
      <alignment horizontal="center"/>
    </xf>
    <xf numFmtId="8" fontId="8" fillId="0" borderId="0" xfId="0" applyNumberFormat="1" applyFont="1"/>
    <xf numFmtId="0" fontId="8" fillId="0" borderId="0" xfId="0" applyFont="1" applyFill="1" applyBorder="1"/>
    <xf numFmtId="0" fontId="34" fillId="0" borderId="0" xfId="0" applyFont="1" applyFill="1" applyBorder="1"/>
    <xf numFmtId="0" fontId="35" fillId="0" borderId="0" xfId="0" applyFont="1" applyFill="1" applyBorder="1" applyAlignment="1">
      <alignment horizontal="right"/>
    </xf>
    <xf numFmtId="44" fontId="9" fillId="0" borderId="0" xfId="2" applyFont="1" applyFill="1" applyBorder="1"/>
    <xf numFmtId="10" fontId="9" fillId="0" borderId="0" xfId="3" applyNumberFormat="1" applyFont="1" applyFill="1" applyBorder="1"/>
    <xf numFmtId="165" fontId="9" fillId="0" borderId="0" xfId="1" applyNumberFormat="1" applyFont="1" applyFill="1" applyBorder="1"/>
    <xf numFmtId="0" fontId="9" fillId="2" borderId="7" xfId="0" applyFont="1" applyFill="1" applyBorder="1"/>
    <xf numFmtId="0" fontId="9" fillId="8" borderId="25" xfId="0" applyFont="1" applyFill="1" applyBorder="1"/>
    <xf numFmtId="0" fontId="8" fillId="8" borderId="1" xfId="0" applyFont="1" applyFill="1" applyBorder="1"/>
    <xf numFmtId="0" fontId="9" fillId="8" borderId="7" xfId="0" applyFont="1" applyFill="1" applyBorder="1"/>
    <xf numFmtId="0" fontId="8" fillId="8" borderId="0" xfId="0" applyFont="1" applyFill="1" applyBorder="1"/>
    <xf numFmtId="0" fontId="8" fillId="8" borderId="7" xfId="0" applyFont="1" applyFill="1" applyBorder="1"/>
    <xf numFmtId="0" fontId="8" fillId="8" borderId="4" xfId="0" applyFont="1" applyFill="1" applyBorder="1"/>
    <xf numFmtId="0" fontId="8" fillId="8" borderId="5" xfId="0" applyFont="1" applyFill="1" applyBorder="1"/>
    <xf numFmtId="0" fontId="8" fillId="8" borderId="2" xfId="0" applyFont="1" applyFill="1" applyBorder="1"/>
    <xf numFmtId="0" fontId="8" fillId="8" borderId="3" xfId="0" applyFont="1" applyFill="1" applyBorder="1"/>
    <xf numFmtId="0" fontId="8" fillId="8" borderId="6" xfId="0" applyFont="1" applyFill="1" applyBorder="1"/>
    <xf numFmtId="44" fontId="8" fillId="0" borderId="0" xfId="2" applyFont="1"/>
    <xf numFmtId="0" fontId="9" fillId="2" borderId="0" xfId="0" applyFont="1" applyFill="1" applyBorder="1"/>
    <xf numFmtId="0" fontId="9" fillId="8" borderId="0" xfId="0" applyFont="1" applyFill="1" applyBorder="1"/>
    <xf numFmtId="0" fontId="9" fillId="3" borderId="25" xfId="0" applyFont="1" applyFill="1" applyBorder="1"/>
    <xf numFmtId="0" fontId="8" fillId="3" borderId="1" xfId="0" applyFont="1" applyFill="1" applyBorder="1"/>
    <xf numFmtId="0" fontId="8" fillId="3" borderId="2" xfId="0" applyFont="1" applyFill="1" applyBorder="1"/>
    <xf numFmtId="0" fontId="9" fillId="3" borderId="7" xfId="0" applyFont="1" applyFill="1" applyBorder="1"/>
    <xf numFmtId="0" fontId="9" fillId="3" borderId="0" xfId="0" applyFont="1" applyFill="1" applyBorder="1"/>
    <xf numFmtId="0" fontId="8" fillId="3" borderId="0" xfId="0" applyFont="1" applyFill="1" applyBorder="1"/>
    <xf numFmtId="0" fontId="8" fillId="3" borderId="3" xfId="0" applyFont="1" applyFill="1" applyBorder="1"/>
    <xf numFmtId="0" fontId="8" fillId="3" borderId="6" xfId="0" applyFont="1" applyFill="1" applyBorder="1"/>
    <xf numFmtId="0" fontId="8" fillId="3" borderId="4" xfId="0" applyFont="1" applyFill="1" applyBorder="1"/>
    <xf numFmtId="0" fontId="8" fillId="3" borderId="5" xfId="0" applyFont="1" applyFill="1" applyBorder="1"/>
    <xf numFmtId="0" fontId="8" fillId="3" borderId="7" xfId="0" applyFont="1" applyFill="1" applyBorder="1"/>
    <xf numFmtId="0" fontId="36" fillId="0" borderId="0" xfId="0" applyFont="1" applyAlignment="1">
      <alignment horizontal="center"/>
    </xf>
    <xf numFmtId="8" fontId="7" fillId="0" borderId="0" xfId="1" applyNumberFormat="1" applyFont="1"/>
    <xf numFmtId="43" fontId="7" fillId="0" borderId="0" xfId="0" applyNumberFormat="1" applyFont="1"/>
    <xf numFmtId="43" fontId="7" fillId="0" borderId="0" xfId="1" applyFont="1" applyAlignment="1">
      <alignment horizontal="center"/>
    </xf>
    <xf numFmtId="8" fontId="7" fillId="0" borderId="0" xfId="0" applyNumberFormat="1" applyFont="1"/>
    <xf numFmtId="43" fontId="9" fillId="0" borderId="0" xfId="1" applyFont="1" applyAlignment="1">
      <alignment horizontal="center"/>
    </xf>
    <xf numFmtId="168" fontId="8" fillId="7" borderId="12" xfId="2" applyNumberFormat="1" applyFont="1" applyFill="1" applyBorder="1" applyProtection="1">
      <protection locked="0"/>
    </xf>
    <xf numFmtId="0" fontId="9" fillId="0" borderId="0" xfId="0" applyFont="1" applyFill="1" applyBorder="1"/>
    <xf numFmtId="0" fontId="8" fillId="0" borderId="0" xfId="0" applyFont="1" applyFill="1" applyBorder="1" applyAlignment="1">
      <alignment vertical="top"/>
    </xf>
    <xf numFmtId="10" fontId="7" fillId="7" borderId="8" xfId="0" applyNumberFormat="1" applyFont="1" applyFill="1" applyBorder="1" applyAlignment="1" applyProtection="1">
      <protection locked="0"/>
    </xf>
    <xf numFmtId="0" fontId="7" fillId="2" borderId="0" xfId="0" applyFont="1" applyFill="1" applyBorder="1" applyAlignment="1">
      <alignment horizontal="left" vertical="top"/>
    </xf>
    <xf numFmtId="0" fontId="0" fillId="0" borderId="0" xfId="0"/>
    <xf numFmtId="0" fontId="7" fillId="2" borderId="7" xfId="0" applyFont="1" applyFill="1" applyBorder="1" applyAlignment="1">
      <alignment wrapText="1"/>
    </xf>
    <xf numFmtId="0" fontId="0" fillId="0" borderId="0" xfId="0" applyBorder="1" applyAlignment="1">
      <alignment wrapText="1"/>
    </xf>
    <xf numFmtId="0" fontId="0" fillId="0" borderId="3" xfId="0" applyBorder="1" applyAlignment="1">
      <alignment wrapText="1"/>
    </xf>
    <xf numFmtId="0" fontId="0" fillId="0" borderId="0" xfId="0" applyAlignment="1">
      <alignment wrapText="1"/>
    </xf>
    <xf numFmtId="0" fontId="0" fillId="0" borderId="7" xfId="0" applyBorder="1" applyAlignment="1">
      <alignment wrapText="1"/>
    </xf>
    <xf numFmtId="0" fontId="23" fillId="2" borderId="7" xfId="0" applyFont="1" applyFill="1" applyBorder="1" applyAlignment="1">
      <alignment horizontal="center"/>
    </xf>
    <xf numFmtId="0" fontId="19" fillId="0" borderId="0" xfId="0" applyFont="1" applyBorder="1" applyAlignment="1"/>
    <xf numFmtId="0" fontId="19" fillId="0" borderId="3" xfId="0" applyFont="1" applyBorder="1" applyAlignment="1"/>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0" fontId="7" fillId="2" borderId="0" xfId="0" applyFont="1" applyFill="1" applyBorder="1" applyAlignment="1">
      <alignment wrapText="1"/>
    </xf>
    <xf numFmtId="0" fontId="7" fillId="2" borderId="3" xfId="0" applyFont="1" applyFill="1" applyBorder="1" applyAlignment="1">
      <alignment wrapText="1"/>
    </xf>
    <xf numFmtId="0" fontId="7" fillId="0" borderId="0" xfId="0" applyFont="1" applyBorder="1" applyAlignment="1">
      <alignment wrapText="1"/>
    </xf>
    <xf numFmtId="0" fontId="7" fillId="0" borderId="3" xfId="0" applyFont="1" applyBorder="1" applyAlignment="1">
      <alignment wrapText="1"/>
    </xf>
    <xf numFmtId="0" fontId="7" fillId="0" borderId="7" xfId="0" applyFont="1" applyBorder="1" applyAlignment="1">
      <alignment wrapText="1"/>
    </xf>
    <xf numFmtId="0" fontId="0" fillId="2" borderId="0" xfId="0" applyFill="1" applyBorder="1" applyAlignment="1">
      <alignment wrapText="1"/>
    </xf>
    <xf numFmtId="0" fontId="0" fillId="2" borderId="3" xfId="0" applyFill="1" applyBorder="1" applyAlignment="1">
      <alignment wrapText="1"/>
    </xf>
    <xf numFmtId="0" fontId="0" fillId="2" borderId="7" xfId="0" applyFill="1" applyBorder="1" applyAlignment="1">
      <alignment wrapText="1"/>
    </xf>
    <xf numFmtId="0" fontId="0" fillId="2" borderId="0" xfId="0" applyFill="1" applyBorder="1" applyAlignment="1"/>
    <xf numFmtId="0" fontId="0" fillId="2" borderId="3" xfId="0" applyFill="1" applyBorder="1" applyAlignment="1"/>
    <xf numFmtId="0" fontId="0" fillId="2" borderId="7" xfId="0" applyFill="1" applyBorder="1" applyAlignment="1"/>
    <xf numFmtId="0" fontId="3" fillId="2" borderId="25" xfId="0" applyFont="1" applyFill="1" applyBorder="1" applyAlignment="1">
      <alignment horizontal="center"/>
    </xf>
    <xf numFmtId="0" fontId="3" fillId="2" borderId="1" xfId="0" applyFont="1" applyFill="1" applyBorder="1" applyAlignment="1">
      <alignment horizontal="center"/>
    </xf>
    <xf numFmtId="0" fontId="3" fillId="2" borderId="7" xfId="0" applyFont="1" applyFill="1" applyBorder="1" applyAlignment="1">
      <alignment horizontal="center"/>
    </xf>
    <xf numFmtId="0" fontId="3" fillId="2" borderId="0" xfId="0" applyFont="1" applyFill="1" applyBorder="1" applyAlignment="1">
      <alignment horizontal="center"/>
    </xf>
    <xf numFmtId="0" fontId="38" fillId="2" borderId="7" xfId="0" applyFont="1" applyFill="1" applyBorder="1" applyAlignment="1">
      <alignment horizontal="center" wrapText="1"/>
    </xf>
    <xf numFmtId="0" fontId="38" fillId="2" borderId="0" xfId="0" applyFont="1" applyFill="1" applyBorder="1" applyAlignment="1">
      <alignment horizontal="center" wrapText="1"/>
    </xf>
    <xf numFmtId="0" fontId="38" fillId="2" borderId="3" xfId="0" applyFont="1" applyFill="1" applyBorder="1" applyAlignment="1">
      <alignment horizontal="center" wrapText="1"/>
    </xf>
    <xf numFmtId="0" fontId="39" fillId="2" borderId="7" xfId="0" applyNumberFormat="1" applyFont="1" applyFill="1" applyBorder="1" applyAlignment="1">
      <alignment horizontal="center" wrapText="1"/>
    </xf>
    <xf numFmtId="0" fontId="39" fillId="2" borderId="0" xfId="0" applyNumberFormat="1" applyFont="1" applyFill="1" applyBorder="1" applyAlignment="1">
      <alignment horizontal="center" wrapText="1"/>
    </xf>
    <xf numFmtId="0" fontId="39" fillId="2" borderId="3" xfId="0" applyNumberFormat="1" applyFont="1" applyFill="1" applyBorder="1" applyAlignment="1">
      <alignment horizontal="center" wrapText="1"/>
    </xf>
    <xf numFmtId="0" fontId="24" fillId="2" borderId="7" xfId="0" applyFont="1" applyFill="1" applyBorder="1" applyAlignment="1">
      <alignment horizontal="center"/>
    </xf>
    <xf numFmtId="0" fontId="25" fillId="0" borderId="0" xfId="0" applyFont="1" applyBorder="1" applyAlignment="1"/>
    <xf numFmtId="0" fontId="25" fillId="0" borderId="3" xfId="0" applyFont="1" applyBorder="1" applyAlignment="1"/>
    <xf numFmtId="0" fontId="26" fillId="2" borderId="7" xfId="0" applyFont="1" applyFill="1" applyBorder="1" applyAlignment="1">
      <alignment horizontal="center"/>
    </xf>
    <xf numFmtId="0" fontId="4" fillId="2" borderId="7" xfId="0" applyFont="1" applyFill="1" applyBorder="1" applyAlignment="1">
      <alignment horizontal="center"/>
    </xf>
    <xf numFmtId="0" fontId="0" fillId="0" borderId="0" xfId="0" applyBorder="1" applyAlignment="1"/>
    <xf numFmtId="0" fontId="0" fillId="0" borderId="3" xfId="0" applyBorder="1" applyAlignment="1"/>
    <xf numFmtId="10" fontId="7" fillId="2" borderId="7" xfId="0" applyNumberFormat="1" applyFont="1" applyFill="1" applyBorder="1" applyAlignment="1" applyProtection="1">
      <alignment horizontal="left" vertical="top" wrapText="1"/>
      <protection locked="0"/>
    </xf>
    <xf numFmtId="0" fontId="0" fillId="0" borderId="0" xfId="0" applyBorder="1" applyAlignment="1">
      <alignment vertical="top" wrapText="1"/>
    </xf>
    <xf numFmtId="0" fontId="0" fillId="0" borderId="3" xfId="0" applyBorder="1" applyAlignment="1">
      <alignment vertical="top" wrapText="1"/>
    </xf>
    <xf numFmtId="0" fontId="0" fillId="0" borderId="7" xfId="0" applyBorder="1" applyAlignment="1">
      <alignment vertical="top" wrapText="1"/>
    </xf>
    <xf numFmtId="10" fontId="7" fillId="2" borderId="0" xfId="0" applyNumberFormat="1" applyFont="1" applyFill="1" applyBorder="1" applyAlignment="1" applyProtection="1">
      <alignment horizontal="left" vertical="top" wrapText="1"/>
      <protection locked="0"/>
    </xf>
    <xf numFmtId="0" fontId="6" fillId="2" borderId="0" xfId="0" applyFont="1" applyFill="1" applyBorder="1" applyAlignment="1">
      <alignment horizontal="center" vertical="top"/>
    </xf>
    <xf numFmtId="0" fontId="6" fillId="2" borderId="3" xfId="0" applyFont="1" applyFill="1" applyBorder="1" applyAlignment="1">
      <alignment horizontal="center" vertical="top"/>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0" xfId="0" applyFont="1" applyFill="1" applyBorder="1" applyAlignment="1">
      <alignment vertical="top" wrapText="1"/>
    </xf>
    <xf numFmtId="41" fontId="7" fillId="7" borderId="8" xfId="0" applyNumberFormat="1" applyFont="1" applyFill="1" applyBorder="1" applyAlignment="1" applyProtection="1">
      <alignment horizontal="left" vertical="top"/>
      <protection locked="0"/>
    </xf>
    <xf numFmtId="0" fontId="0" fillId="0" borderId="9" xfId="0" applyBorder="1"/>
    <xf numFmtId="0" fontId="0" fillId="0" borderId="34" xfId="0" applyBorder="1"/>
    <xf numFmtId="0" fontId="21" fillId="0" borderId="0" xfId="0" applyFont="1" applyBorder="1" applyAlignment="1">
      <alignment vertical="top" wrapText="1"/>
    </xf>
    <xf numFmtId="0" fontId="21" fillId="0" borderId="3" xfId="0" applyFont="1" applyBorder="1" applyAlignment="1">
      <alignment vertical="top" wrapText="1"/>
    </xf>
    <xf numFmtId="0" fontId="14" fillId="0" borderId="0" xfId="0" applyFont="1" applyAlignment="1">
      <alignment horizontal="right"/>
    </xf>
    <xf numFmtId="0" fontId="0" fillId="0" borderId="0" xfId="0" applyAlignment="1">
      <alignment horizontal="right"/>
    </xf>
    <xf numFmtId="41" fontId="7" fillId="0" borderId="0" xfId="0" applyNumberFormat="1" applyFont="1" applyFill="1" applyBorder="1" applyAlignment="1" applyProtection="1">
      <alignment horizontal="right"/>
    </xf>
    <xf numFmtId="0" fontId="0" fillId="0" borderId="0" xfId="0" applyAlignment="1"/>
    <xf numFmtId="10" fontId="7" fillId="2" borderId="7" xfId="0" applyNumberFormat="1" applyFont="1" applyFill="1" applyBorder="1" applyAlignment="1" applyProtection="1">
      <alignment horizontal="left" wrapText="1"/>
      <protection locked="0"/>
    </xf>
    <xf numFmtId="0" fontId="0" fillId="2" borderId="0" xfId="0" applyFill="1" applyBorder="1" applyAlignment="1">
      <alignment vertical="top"/>
    </xf>
    <xf numFmtId="0" fontId="0" fillId="2" borderId="3" xfId="0" applyFill="1" applyBorder="1" applyAlignment="1">
      <alignment vertical="top"/>
    </xf>
    <xf numFmtId="49" fontId="7" fillId="2" borderId="5" xfId="0" applyNumberFormat="1" applyFont="1" applyFill="1" applyBorder="1" applyAlignment="1">
      <alignment horizontal="left" vertical="top"/>
    </xf>
    <xf numFmtId="0" fontId="0" fillId="0" borderId="5" xfId="0" applyBorder="1" applyAlignment="1">
      <alignment vertical="top"/>
    </xf>
    <xf numFmtId="0" fontId="0" fillId="0" borderId="6" xfId="0" applyBorder="1" applyAlignment="1">
      <alignment vertical="top"/>
    </xf>
    <xf numFmtId="0" fontId="0" fillId="0" borderId="0" xfId="0" applyAlignment="1">
      <alignment vertical="top" wrapText="1"/>
    </xf>
    <xf numFmtId="0" fontId="7" fillId="2" borderId="0" xfId="0" applyFont="1" applyFill="1" applyBorder="1" applyAlignment="1">
      <alignment horizontal="left" vertical="top" wrapText="1"/>
    </xf>
    <xf numFmtId="0" fontId="0" fillId="0" borderId="0" xfId="0" applyAlignment="1">
      <alignment horizontal="left" vertical="top" wrapText="1"/>
    </xf>
    <xf numFmtId="0" fontId="0" fillId="0" borderId="3" xfId="0" applyBorder="1" applyAlignment="1">
      <alignment horizontal="left" vertical="top" wrapText="1"/>
    </xf>
    <xf numFmtId="9" fontId="7" fillId="2" borderId="0" xfId="0" applyNumberFormat="1" applyFont="1" applyFill="1" applyBorder="1" applyAlignment="1">
      <alignment vertical="top" wrapText="1"/>
    </xf>
    <xf numFmtId="0" fontId="0" fillId="2" borderId="0" xfId="0" applyFill="1" applyAlignment="1">
      <alignment wrapText="1"/>
    </xf>
    <xf numFmtId="0" fontId="7" fillId="2" borderId="0" xfId="0" applyFont="1" applyFill="1" applyAlignment="1">
      <alignment vertical="top" wrapText="1"/>
    </xf>
    <xf numFmtId="0" fontId="7" fillId="2" borderId="3" xfId="0" applyFont="1" applyFill="1" applyBorder="1" applyAlignment="1">
      <alignment vertical="top" wrapText="1"/>
    </xf>
    <xf numFmtId="41" fontId="7" fillId="9" borderId="8" xfId="0" applyNumberFormat="1" applyFont="1" applyFill="1" applyBorder="1" applyAlignment="1" applyProtection="1">
      <protection locked="0"/>
    </xf>
    <xf numFmtId="0" fontId="0" fillId="0" borderId="9" xfId="0" applyBorder="1" applyAlignment="1" applyProtection="1">
      <protection locked="0"/>
    </xf>
    <xf numFmtId="0" fontId="0" fillId="0" borderId="34" xfId="0" applyBorder="1" applyAlignment="1" applyProtection="1">
      <protection locked="0"/>
    </xf>
    <xf numFmtId="41" fontId="7" fillId="9" borderId="42" xfId="0" applyNumberFormat="1" applyFont="1" applyFill="1" applyBorder="1" applyAlignment="1" applyProtection="1">
      <protection locked="0"/>
    </xf>
    <xf numFmtId="0" fontId="0" fillId="0" borderId="36" xfId="0" applyBorder="1" applyAlignment="1" applyProtection="1">
      <protection locked="0"/>
    </xf>
    <xf numFmtId="0" fontId="0" fillId="0" borderId="37" xfId="0" applyBorder="1" applyAlignment="1" applyProtection="1">
      <protection locked="0"/>
    </xf>
    <xf numFmtId="41" fontId="7" fillId="0" borderId="43" xfId="0" applyNumberFormat="1" applyFont="1" applyBorder="1" applyAlignment="1">
      <alignment horizontal="center" vertical="center" textRotation="180"/>
    </xf>
    <xf numFmtId="41" fontId="7" fillId="0" borderId="44" xfId="0" applyNumberFormat="1" applyFont="1" applyBorder="1" applyAlignment="1">
      <alignment horizontal="center" vertical="center" textRotation="180"/>
    </xf>
    <xf numFmtId="41" fontId="7" fillId="0" borderId="45" xfId="0" applyNumberFormat="1" applyFont="1" applyBorder="1" applyAlignment="1">
      <alignment horizontal="center" vertical="center" textRotation="180"/>
    </xf>
    <xf numFmtId="41" fontId="7" fillId="0" borderId="46" xfId="0" applyNumberFormat="1" applyFont="1" applyBorder="1" applyAlignment="1">
      <alignment horizontal="center" vertical="center" textRotation="180"/>
    </xf>
    <xf numFmtId="41" fontId="7" fillId="0" borderId="47" xfId="0" applyNumberFormat="1" applyFont="1" applyBorder="1" applyAlignment="1">
      <alignment horizontal="center" vertical="center" textRotation="180"/>
    </xf>
    <xf numFmtId="41" fontId="7" fillId="2" borderId="0" xfId="0" applyNumberFormat="1" applyFont="1" applyFill="1" applyBorder="1" applyAlignment="1">
      <alignment wrapText="1"/>
    </xf>
    <xf numFmtId="41" fontId="7" fillId="2" borderId="3" xfId="0" applyNumberFormat="1" applyFont="1" applyFill="1" applyBorder="1" applyAlignment="1">
      <alignment wrapText="1"/>
    </xf>
    <xf numFmtId="0" fontId="0" fillId="2" borderId="0" xfId="0" applyFill="1" applyBorder="1" applyAlignment="1">
      <alignment vertical="top" wrapText="1"/>
    </xf>
    <xf numFmtId="0" fontId="0" fillId="2" borderId="3" xfId="0" applyFill="1" applyBorder="1" applyAlignment="1">
      <alignment vertical="top" wrapText="1"/>
    </xf>
    <xf numFmtId="0" fontId="7" fillId="9" borderId="8" xfId="0" applyFont="1" applyFill="1" applyBorder="1" applyAlignment="1" applyProtection="1">
      <alignment wrapText="1"/>
      <protection locked="0"/>
    </xf>
    <xf numFmtId="0" fontId="7" fillId="0" borderId="9" xfId="0" applyFont="1" applyBorder="1" applyAlignment="1" applyProtection="1">
      <alignment wrapText="1"/>
      <protection locked="0"/>
    </xf>
    <xf numFmtId="0" fontId="7" fillId="0" borderId="34" xfId="0" applyFont="1" applyBorder="1" applyAlignment="1" applyProtection="1">
      <alignment wrapText="1"/>
      <protection locked="0"/>
    </xf>
    <xf numFmtId="0" fontId="7" fillId="9" borderId="9" xfId="0" applyFont="1" applyFill="1" applyBorder="1" applyAlignment="1" applyProtection="1">
      <alignment wrapText="1"/>
      <protection locked="0"/>
    </xf>
    <xf numFmtId="0" fontId="7" fillId="9" borderId="42" xfId="0" applyFont="1" applyFill="1" applyBorder="1" applyAlignment="1" applyProtection="1">
      <alignment wrapText="1"/>
      <protection locked="0"/>
    </xf>
    <xf numFmtId="0" fontId="7" fillId="0" borderId="36" xfId="0" applyFont="1" applyBorder="1" applyAlignment="1" applyProtection="1">
      <alignment wrapText="1"/>
      <protection locked="0"/>
    </xf>
    <xf numFmtId="0" fontId="7" fillId="0" borderId="37" xfId="0" applyFont="1" applyBorder="1" applyAlignment="1" applyProtection="1">
      <alignment wrapText="1"/>
      <protection locked="0"/>
    </xf>
    <xf numFmtId="0" fontId="7" fillId="0" borderId="43" xfId="0" applyFont="1" applyBorder="1" applyAlignment="1">
      <alignment horizontal="center" vertical="center" textRotation="180"/>
    </xf>
    <xf numFmtId="0" fontId="7" fillId="0" borderId="44" xfId="0" applyFont="1" applyBorder="1" applyAlignment="1">
      <alignment horizontal="center" vertical="center" textRotation="180"/>
    </xf>
    <xf numFmtId="0" fontId="7" fillId="0" borderId="47" xfId="0" applyFont="1" applyBorder="1" applyAlignment="1">
      <alignment horizontal="center" vertical="center" textRotation="180"/>
    </xf>
    <xf numFmtId="0" fontId="7" fillId="0" borderId="45" xfId="0" applyFont="1" applyBorder="1" applyAlignment="1">
      <alignment horizontal="center" vertical="center" textRotation="180"/>
    </xf>
    <xf numFmtId="0" fontId="18" fillId="0" borderId="9" xfId="0" applyFont="1" applyFill="1" applyBorder="1" applyAlignment="1" applyProtection="1">
      <alignment wrapText="1"/>
      <protection locked="0"/>
    </xf>
    <xf numFmtId="0" fontId="18" fillId="0" borderId="34" xfId="0" applyFont="1" applyFill="1" applyBorder="1" applyAlignment="1" applyProtection="1">
      <alignment wrapText="1"/>
      <protection locked="0"/>
    </xf>
    <xf numFmtId="0" fontId="7" fillId="2" borderId="7" xfId="0" applyFont="1" applyFill="1" applyBorder="1" applyAlignment="1">
      <alignment vertical="top" wrapText="1"/>
    </xf>
    <xf numFmtId="0" fontId="0" fillId="0" borderId="43" xfId="0" applyBorder="1" applyAlignment="1">
      <alignment horizontal="center" vertical="center" textRotation="180"/>
    </xf>
    <xf numFmtId="0" fontId="0" fillId="0" borderId="44" xfId="0" applyBorder="1" applyAlignment="1">
      <alignment horizontal="center" vertical="center" textRotation="180"/>
    </xf>
    <xf numFmtId="0" fontId="0" fillId="0" borderId="45" xfId="0" applyBorder="1" applyAlignment="1">
      <alignment horizontal="center" vertical="center" textRotation="180"/>
    </xf>
    <xf numFmtId="0" fontId="0" fillId="0" borderId="47" xfId="0" applyBorder="1" applyAlignment="1">
      <alignment horizontal="center" vertical="center" textRotation="180"/>
    </xf>
    <xf numFmtId="0" fontId="7" fillId="2" borderId="0" xfId="0" applyFont="1" applyFill="1" applyAlignment="1">
      <alignment wrapText="1"/>
    </xf>
    <xf numFmtId="0" fontId="7" fillId="0" borderId="0" xfId="0" applyFont="1" applyAlignment="1">
      <alignment wrapText="1"/>
    </xf>
    <xf numFmtId="0" fontId="7" fillId="0" borderId="46" xfId="0" applyFont="1" applyBorder="1" applyAlignment="1">
      <alignment horizontal="center" vertical="center" textRotation="180"/>
    </xf>
    <xf numFmtId="0" fontId="0" fillId="2" borderId="0" xfId="0" applyFill="1" applyAlignment="1">
      <alignment vertical="top" wrapText="1"/>
    </xf>
    <xf numFmtId="0" fontId="6" fillId="2" borderId="0" xfId="0" applyFont="1" applyFill="1" applyBorder="1" applyAlignment="1">
      <alignment vertical="top" wrapText="1"/>
    </xf>
    <xf numFmtId="0" fontId="7" fillId="2" borderId="0" xfId="0" applyFont="1" applyFill="1" applyBorder="1" applyAlignment="1">
      <alignment vertical="top"/>
    </xf>
    <xf numFmtId="0" fontId="0" fillId="2" borderId="0" xfId="0" applyFill="1" applyAlignment="1">
      <alignment vertical="top"/>
    </xf>
    <xf numFmtId="0" fontId="7" fillId="2" borderId="0" xfId="0" applyFont="1" applyFill="1" applyAlignment="1">
      <alignment vertical="top"/>
    </xf>
    <xf numFmtId="0" fontId="6" fillId="10" borderId="7" xfId="0" applyFont="1" applyFill="1" applyBorder="1" applyAlignment="1">
      <alignment wrapText="1"/>
    </xf>
    <xf numFmtId="0" fontId="0" fillId="10" borderId="0" xfId="0" applyFill="1" applyAlignment="1">
      <alignment wrapText="1"/>
    </xf>
    <xf numFmtId="0" fontId="0" fillId="10" borderId="3" xfId="0" applyFill="1" applyBorder="1" applyAlignment="1">
      <alignment wrapText="1"/>
    </xf>
    <xf numFmtId="0" fontId="0" fillId="10" borderId="7" xfId="0" applyFill="1" applyBorder="1" applyAlignment="1">
      <alignment wrapText="1"/>
    </xf>
    <xf numFmtId="0" fontId="0" fillId="0" borderId="0" xfId="0"/>
    <xf numFmtId="0" fontId="0" fillId="0" borderId="3" xfId="0" applyBorder="1"/>
    <xf numFmtId="0" fontId="0" fillId="0" borderId="7" xfId="0" applyBorder="1"/>
    <xf numFmtId="0" fontId="0" fillId="0" borderId="4" xfId="0" applyBorder="1"/>
    <xf numFmtId="0" fontId="0" fillId="0" borderId="5" xfId="0" applyBorder="1"/>
    <xf numFmtId="0" fontId="0" fillId="0" borderId="6" xfId="0" applyBorder="1"/>
    <xf numFmtId="0" fontId="13" fillId="2" borderId="25" xfId="0" applyFont="1" applyFill="1" applyBorder="1"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13" fillId="2" borderId="25" xfId="0" applyFont="1" applyFill="1" applyBorder="1" applyAlignment="1">
      <alignment wrapText="1"/>
    </xf>
    <xf numFmtId="0" fontId="0" fillId="0" borderId="1" xfId="0" applyBorder="1" applyAlignment="1">
      <alignment wrapText="1"/>
    </xf>
    <xf numFmtId="0" fontId="0" fillId="0" borderId="2" xfId="0" applyBorder="1" applyAlignment="1">
      <alignment wrapText="1"/>
    </xf>
    <xf numFmtId="0" fontId="6" fillId="2" borderId="7" xfId="0" applyFont="1" applyFill="1" applyBorder="1" applyAlignment="1">
      <alignment wrapText="1"/>
    </xf>
    <xf numFmtId="0" fontId="6" fillId="2" borderId="25" xfId="0" applyFont="1" applyFill="1" applyBorder="1" applyAlignment="1">
      <alignment vertical="top" wrapText="1"/>
    </xf>
    <xf numFmtId="0" fontId="0" fillId="10" borderId="0" xfId="0" applyFill="1" applyBorder="1" applyAlignment="1">
      <alignment wrapText="1"/>
    </xf>
    <xf numFmtId="0" fontId="0" fillId="2" borderId="4" xfId="0" applyFill="1" applyBorder="1" applyAlignment="1">
      <alignment vertical="top" wrapText="1"/>
    </xf>
    <xf numFmtId="0" fontId="0" fillId="2" borderId="5" xfId="0" applyFill="1" applyBorder="1" applyAlignment="1">
      <alignment vertical="top" wrapText="1"/>
    </xf>
    <xf numFmtId="0" fontId="0" fillId="2" borderId="6" xfId="0" applyFill="1" applyBorder="1" applyAlignment="1">
      <alignment vertical="top" wrapText="1"/>
    </xf>
    <xf numFmtId="0" fontId="8" fillId="0" borderId="0" xfId="0" applyFont="1" applyAlignment="1">
      <alignment horizontal="right"/>
    </xf>
    <xf numFmtId="0" fontId="8" fillId="2" borderId="7" xfId="0" applyFont="1" applyFill="1" applyBorder="1" applyAlignment="1">
      <alignment vertical="top" wrapText="1"/>
    </xf>
    <xf numFmtId="0" fontId="8" fillId="0" borderId="0" xfId="0" applyFont="1" applyBorder="1" applyAlignment="1">
      <alignment vertical="top" wrapText="1"/>
    </xf>
    <xf numFmtId="0" fontId="8" fillId="0" borderId="3" xfId="0" applyFont="1" applyBorder="1" applyAlignment="1">
      <alignment vertical="top" wrapText="1"/>
    </xf>
    <xf numFmtId="0" fontId="8" fillId="0" borderId="7" xfId="0" applyFont="1" applyBorder="1" applyAlignment="1">
      <alignment vertical="top" wrapText="1"/>
    </xf>
    <xf numFmtId="0" fontId="8" fillId="0" borderId="0" xfId="0" applyFont="1" applyBorder="1" applyAlignment="1">
      <alignment wrapText="1"/>
    </xf>
    <xf numFmtId="0" fontId="8" fillId="0" borderId="3" xfId="0" applyFont="1" applyBorder="1" applyAlignment="1">
      <alignment wrapText="1"/>
    </xf>
    <xf numFmtId="0" fontId="8" fillId="0" borderId="4" xfId="0" applyFont="1" applyBorder="1" applyAlignment="1">
      <alignment wrapText="1"/>
    </xf>
    <xf numFmtId="0" fontId="8" fillId="0" borderId="5" xfId="0" applyFont="1" applyBorder="1" applyAlignment="1">
      <alignment wrapText="1"/>
    </xf>
    <xf numFmtId="0" fontId="8" fillId="0" borderId="6" xfId="0" applyFont="1" applyBorder="1" applyAlignment="1">
      <alignment wrapText="1"/>
    </xf>
    <xf numFmtId="0" fontId="5" fillId="0" borderId="0" xfId="0" applyFont="1" applyAlignment="1">
      <alignment horizontal="center"/>
    </xf>
    <xf numFmtId="0" fontId="0" fillId="0" borderId="0" xfId="0" applyAlignment="1">
      <alignment horizontal="center"/>
    </xf>
    <xf numFmtId="41" fontId="5" fillId="0" borderId="0" xfId="0" applyNumberFormat="1" applyFont="1" applyAlignment="1">
      <alignment horizontal="center"/>
    </xf>
    <xf numFmtId="0" fontId="7" fillId="0" borderId="0" xfId="0" applyFont="1" applyAlignment="1">
      <alignment horizontal="center"/>
    </xf>
    <xf numFmtId="0" fontId="7" fillId="0" borderId="0" xfId="0" quotePrefix="1" applyFont="1" applyAlignment="1">
      <alignment horizontal="center"/>
    </xf>
    <xf numFmtId="0" fontId="6" fillId="2" borderId="17" xfId="0" applyFont="1" applyFill="1" applyBorder="1" applyAlignment="1"/>
    <xf numFmtId="0" fontId="0" fillId="2" borderId="20" xfId="0" applyFill="1" applyBorder="1" applyAlignment="1"/>
    <xf numFmtId="0" fontId="0" fillId="2" borderId="18" xfId="0" applyFill="1" applyBorder="1" applyAlignment="1"/>
    <xf numFmtId="0" fontId="7" fillId="2" borderId="15" xfId="0" applyFont="1" applyFill="1" applyBorder="1" applyAlignment="1"/>
    <xf numFmtId="0" fontId="7" fillId="2" borderId="0" xfId="0" applyFont="1" applyFill="1" applyBorder="1" applyAlignment="1"/>
    <xf numFmtId="0" fontId="7" fillId="2" borderId="16" xfId="0" applyFont="1" applyFill="1" applyBorder="1" applyAlignment="1"/>
    <xf numFmtId="0" fontId="7" fillId="2" borderId="23" xfId="0" applyFont="1" applyFill="1" applyBorder="1" applyAlignment="1"/>
    <xf numFmtId="0" fontId="7" fillId="2" borderId="10" xfId="0" applyFont="1" applyFill="1" applyBorder="1" applyAlignment="1"/>
    <xf numFmtId="0" fontId="7" fillId="2" borderId="19" xfId="0" applyFont="1" applyFill="1" applyBorder="1" applyAlignment="1"/>
    <xf numFmtId="0" fontId="7" fillId="0" borderId="10" xfId="0" applyFont="1" applyBorder="1" applyAlignment="1">
      <alignment horizontal="center"/>
    </xf>
    <xf numFmtId="0" fontId="7" fillId="0" borderId="0" xfId="0" applyFont="1" applyBorder="1" applyAlignment="1">
      <alignment horizontal="center"/>
    </xf>
    <xf numFmtId="0" fontId="0" fillId="0" borderId="10" xfId="0" applyBorder="1" applyAlignment="1"/>
    <xf numFmtId="0" fontId="0" fillId="0" borderId="10" xfId="0" applyBorder="1" applyAlignment="1">
      <alignment horizontal="center"/>
    </xf>
    <xf numFmtId="0" fontId="7" fillId="0" borderId="20" xfId="0" applyFont="1" applyBorder="1" applyAlignment="1">
      <alignment horizontal="center"/>
    </xf>
    <xf numFmtId="0" fontId="0" fillId="0" borderId="20" xfId="0" applyBorder="1" applyAlignment="1"/>
    <xf numFmtId="0" fontId="7" fillId="0" borderId="4" xfId="0" applyFont="1" applyBorder="1" applyAlignment="1">
      <alignment wrapText="1"/>
    </xf>
    <xf numFmtId="0" fontId="7" fillId="0" borderId="5" xfId="0" applyFont="1" applyBorder="1" applyAlignment="1">
      <alignment wrapText="1"/>
    </xf>
    <xf numFmtId="0" fontId="7" fillId="0" borderId="6" xfId="0" applyFont="1" applyBorder="1" applyAlignment="1">
      <alignment wrapText="1"/>
    </xf>
    <xf numFmtId="0" fontId="42" fillId="0" borderId="0" xfId="0" applyFont="1" applyFill="1" applyAlignment="1">
      <alignment vertical="center"/>
    </xf>
  </cellXfs>
  <cellStyles count="4">
    <cellStyle name="Comma" xfId="1" builtinId="3"/>
    <cellStyle name="Currency" xfId="2" builtinId="4"/>
    <cellStyle name="Normal" xfId="0" builtinId="0"/>
    <cellStyle name="Percent" xfId="3" builtinId="5"/>
  </cellStyles>
  <dxfs count="3">
    <dxf>
      <fill>
        <patternFill>
          <bgColor indexed="51"/>
        </patternFill>
      </fill>
    </dxf>
    <dxf>
      <fill>
        <patternFill>
          <bgColor indexed="51"/>
        </patternFill>
      </fill>
    </dxf>
    <dxf>
      <fill>
        <patternFill>
          <bgColor indexed="5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AF296"/>
      <rgbColor rgb="00F20884"/>
      <rgbColor rgb="0000ABEA"/>
      <rgbColor rgb="00900000"/>
      <rgbColor rgb="00006411"/>
      <rgbColor rgb="00000090"/>
      <rgbColor rgb="0090713A"/>
      <rgbColor rgb="004600A5"/>
      <rgbColor rgb="00008080"/>
      <rgbColor rgb="00EBEBEB"/>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8F1FF"/>
      <rgbColor rgb="00EDFFE8"/>
      <rgbColor rgb="00FFEEBA"/>
      <rgbColor rgb="00C7D3FF"/>
      <rgbColor rgb="00FF99CC"/>
      <rgbColor rgb="00C7C5FF"/>
      <rgbColor rgb="00FFDEB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20" Type="http://schemas.openxmlformats.org/officeDocument/2006/relationships/calcChain" Target="calcChain.xml"/><Relationship Id="rId21" Type="http://schemas.microsoft.com/office/2006/relationships/vbaProject" Target="vbaProject.bin"/><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theme" Target="theme/theme1.xml"/><Relationship Id="rId18" Type="http://schemas.openxmlformats.org/officeDocument/2006/relationships/styles" Target="styles.xml"/><Relationship Id="rId19"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25400</xdr:rowOff>
    </xdr:from>
    <xdr:to>
      <xdr:col>2</xdr:col>
      <xdr:colOff>838200</xdr:colOff>
      <xdr:row>7</xdr:row>
      <xdr:rowOff>34925</xdr:rowOff>
    </xdr:to>
    <xdr:pic>
      <xdr:nvPicPr>
        <xdr:cNvPr id="14374" name="Picture 2" descr="KF_stackedRGB.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600" y="533400"/>
          <a:ext cx="185420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absolute">
        <xdr:from>
          <xdr:col>1</xdr:col>
          <xdr:colOff>12700</xdr:colOff>
          <xdr:row>0</xdr:row>
          <xdr:rowOff>101600</xdr:rowOff>
        </xdr:from>
        <xdr:to>
          <xdr:col>2</xdr:col>
          <xdr:colOff>762000</xdr:colOff>
          <xdr:row>2</xdr:row>
          <xdr:rowOff>25400</xdr:rowOff>
        </xdr:to>
        <xdr:sp macro="" textlink="">
          <xdr:nvSpPr>
            <xdr:cNvPr id="14373" name="Button 37" hidden="1">
              <a:extLst>
                <a:ext uri="{63B3BB69-23CF-44E3-9099-C40C66FF867C}">
                  <a14:compatExt spid="_x0000_s14373"/>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 Template Instructions</a:t>
              </a:r>
            </a:p>
          </xdr:txBody>
        </xdr:sp>
        <xdr:clientData fPrintsWithSheet="0"/>
      </xdr:twoCellAnchor>
    </mc:Choice>
    <mc:Fallback/>
  </mc:AlternateContent>
  <xdr:twoCellAnchor editAs="oneCell">
    <xdr:from>
      <xdr:col>3</xdr:col>
      <xdr:colOff>584200</xdr:colOff>
      <xdr:row>4</xdr:row>
      <xdr:rowOff>51147</xdr:rowOff>
    </xdr:from>
    <xdr:to>
      <xdr:col>4</xdr:col>
      <xdr:colOff>714992</xdr:colOff>
      <xdr:row>6</xdr:row>
      <xdr:rowOff>127000</xdr:rowOff>
    </xdr:to>
    <xdr:pic>
      <xdr:nvPicPr>
        <xdr:cNvPr id="4"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2971800" y="787747"/>
          <a:ext cx="1146792" cy="4060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3</xdr:col>
          <xdr:colOff>254000</xdr:colOff>
          <xdr:row>2</xdr:row>
          <xdr:rowOff>12700</xdr:rowOff>
        </xdr:to>
        <xdr:sp macro="" textlink="">
          <xdr:nvSpPr>
            <xdr:cNvPr id="17409" name="Button 1" hidden="1">
              <a:extLst>
                <a:ext uri="{63B3BB69-23CF-44E3-9099-C40C66FF867C}">
                  <a14:compatExt spid="_x0000_s17409"/>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 Worksheet Instructions</a:t>
              </a:r>
            </a:p>
            <a:p>
              <a:pPr algn="ctr" rtl="0">
                <a:defRPr sz="1000"/>
              </a:pPr>
              <a:endParaRPr lang="en-US" sz="1200" b="0" i="0" u="none" strike="noStrike" baseline="0">
                <a:solidFill>
                  <a:srgbClr val="000000"/>
                </a:solidFill>
                <a:latin typeface="Times New Roman"/>
                <a:ea typeface="Times New Roman"/>
                <a:cs typeface="Times New Roman"/>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177800</xdr:rowOff>
        </xdr:from>
        <xdr:to>
          <xdr:col>3</xdr:col>
          <xdr:colOff>660400</xdr:colOff>
          <xdr:row>18</xdr:row>
          <xdr:rowOff>25400</xdr:rowOff>
        </xdr:to>
        <xdr:sp macro="" textlink="">
          <xdr:nvSpPr>
            <xdr:cNvPr id="17410" name="Button 2" hidden="1">
              <a:extLst>
                <a:ext uri="{63B3BB69-23CF-44E3-9099-C40C66FF867C}">
                  <a14:compatExt spid="_x0000_s1741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 Amortization Table Years 1-3</a:t>
              </a:r>
            </a:p>
            <a:p>
              <a:pPr algn="ctr" rtl="0">
                <a:defRPr sz="1000"/>
              </a:pPr>
              <a:endParaRPr lang="en-US" sz="1200" b="0" i="0" u="none" strike="noStrike" baseline="0">
                <a:solidFill>
                  <a:srgbClr val="000000"/>
                </a:solidFill>
                <a:latin typeface="Times New Roman"/>
                <a:ea typeface="Times New Roman"/>
                <a:cs typeface="Times New Roman"/>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177800</xdr:rowOff>
        </xdr:from>
        <xdr:to>
          <xdr:col>3</xdr:col>
          <xdr:colOff>660400</xdr:colOff>
          <xdr:row>35</xdr:row>
          <xdr:rowOff>25400</xdr:rowOff>
        </xdr:to>
        <xdr:sp macro="" textlink="">
          <xdr:nvSpPr>
            <xdr:cNvPr id="17413" name="Button 5" hidden="1">
              <a:extLst>
                <a:ext uri="{63B3BB69-23CF-44E3-9099-C40C66FF867C}">
                  <a14:compatExt spid="_x0000_s17413"/>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 Amortization Table Years 1-3</a:t>
              </a:r>
            </a:p>
            <a:p>
              <a:pPr algn="ctr" rtl="0">
                <a:defRPr sz="1000"/>
              </a:pPr>
              <a:endParaRPr lang="en-US" sz="1200" b="0" i="0" u="none" strike="noStrike" baseline="0">
                <a:solidFill>
                  <a:srgbClr val="000000"/>
                </a:solidFill>
                <a:latin typeface="Times New Roman"/>
                <a:ea typeface="Times New Roman"/>
                <a:cs typeface="Times New Roman"/>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177800</xdr:rowOff>
        </xdr:from>
        <xdr:to>
          <xdr:col>3</xdr:col>
          <xdr:colOff>660400</xdr:colOff>
          <xdr:row>52</xdr:row>
          <xdr:rowOff>25400</xdr:rowOff>
        </xdr:to>
        <xdr:sp macro="" textlink="">
          <xdr:nvSpPr>
            <xdr:cNvPr id="17414" name="Button 6" hidden="1">
              <a:extLst>
                <a:ext uri="{63B3BB69-23CF-44E3-9099-C40C66FF867C}">
                  <a14:compatExt spid="_x0000_s17414"/>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 Amortization Table Years 1-3</a:t>
              </a:r>
            </a:p>
            <a:p>
              <a:pPr algn="ctr" rtl="0">
                <a:defRPr sz="1000"/>
              </a:pPr>
              <a:endParaRPr lang="en-US" sz="1200" b="0" i="0" u="none" strike="noStrike" baseline="0">
                <a:solidFill>
                  <a:srgbClr val="000000"/>
                </a:solidFill>
                <a:latin typeface="Times New Roman"/>
                <a:ea typeface="Times New Roman"/>
                <a:cs typeface="Times New Roman"/>
              </a:endParaRP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0</xdr:rowOff>
        </xdr:from>
        <xdr:to>
          <xdr:col>1</xdr:col>
          <xdr:colOff>736600</xdr:colOff>
          <xdr:row>2</xdr:row>
          <xdr:rowOff>12700</xdr:rowOff>
        </xdr:to>
        <xdr:sp macro="" textlink="">
          <xdr:nvSpPr>
            <xdr:cNvPr id="12290" name="Button 2" hidden="1">
              <a:extLst>
                <a:ext uri="{63B3BB69-23CF-44E3-9099-C40C66FF867C}">
                  <a14:compatExt spid="_x0000_s1229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 Monthly Income Statements - All Years</a:t>
              </a:r>
            </a:p>
            <a:p>
              <a:pPr algn="ctr" rtl="0">
                <a:defRPr sz="1000"/>
              </a:pPr>
              <a:endParaRPr lang="en-US" sz="1200" b="0" i="0" u="none" strike="noStrike" baseline="0">
                <a:solidFill>
                  <a:srgbClr val="000000"/>
                </a:solidFill>
                <a:latin typeface="Times New Roman"/>
                <a:ea typeface="Times New Roman"/>
                <a:cs typeface="Times New Roman"/>
              </a:endParaRP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152400</xdr:rowOff>
        </xdr:from>
        <xdr:to>
          <xdr:col>0</xdr:col>
          <xdr:colOff>2159000</xdr:colOff>
          <xdr:row>2</xdr:row>
          <xdr:rowOff>0</xdr:rowOff>
        </xdr:to>
        <xdr:sp macro="" textlink="">
          <xdr:nvSpPr>
            <xdr:cNvPr id="7180" name="Button 12" hidden="1">
              <a:extLst>
                <a:ext uri="{63B3BB69-23CF-44E3-9099-C40C66FF867C}">
                  <a14:compatExt spid="_x0000_s718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 Cash Flow - All Years</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0</xdr:row>
          <xdr:rowOff>177800</xdr:rowOff>
        </xdr:from>
        <xdr:to>
          <xdr:col>1</xdr:col>
          <xdr:colOff>0</xdr:colOff>
          <xdr:row>2</xdr:row>
          <xdr:rowOff>12700</xdr:rowOff>
        </xdr:to>
        <xdr:sp macro="" textlink="">
          <xdr:nvSpPr>
            <xdr:cNvPr id="8194" name="Button 2" hidden="1">
              <a:extLst>
                <a:ext uri="{63B3BB69-23CF-44E3-9099-C40C66FF867C}">
                  <a14:compatExt spid="_x0000_s8194"/>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 Projected Income Statement</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0</xdr:row>
          <xdr:rowOff>114300</xdr:rowOff>
        </xdr:from>
        <xdr:to>
          <xdr:col>2</xdr:col>
          <xdr:colOff>939800</xdr:colOff>
          <xdr:row>2</xdr:row>
          <xdr:rowOff>12700</xdr:rowOff>
        </xdr:to>
        <xdr:sp macro="" textlink="">
          <xdr:nvSpPr>
            <xdr:cNvPr id="9219" name="Button 3" hidden="1">
              <a:extLst>
                <a:ext uri="{63B3BB69-23CF-44E3-9099-C40C66FF867C}">
                  <a14:compatExt spid="_x0000_s9219"/>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 Year-End Balance Sheet</a:t>
              </a:r>
            </a:p>
          </xdr:txBody>
        </xdr:sp>
        <xdr:clientData fPrintsWithSheet="0"/>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8</xdr:row>
          <xdr:rowOff>139700</xdr:rowOff>
        </xdr:from>
        <xdr:to>
          <xdr:col>2</xdr:col>
          <xdr:colOff>1587500</xdr:colOff>
          <xdr:row>9</xdr:row>
          <xdr:rowOff>228600</xdr:rowOff>
        </xdr:to>
        <xdr:sp macro="" textlink="">
          <xdr:nvSpPr>
            <xdr:cNvPr id="18433" name="Button 1" hidden="1">
              <a:extLst>
                <a:ext uri="{63B3BB69-23CF-44E3-9099-C40C66FF867C}">
                  <a14:compatExt spid="_x0000_s18433"/>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 Financial Ratios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241300</xdr:colOff>
          <xdr:row>10</xdr:row>
          <xdr:rowOff>25400</xdr:rowOff>
        </xdr:from>
        <xdr:to>
          <xdr:col>3</xdr:col>
          <xdr:colOff>63500</xdr:colOff>
          <xdr:row>11</xdr:row>
          <xdr:rowOff>25400</xdr:rowOff>
        </xdr:to>
        <xdr:sp macro="" textlink="">
          <xdr:nvSpPr>
            <xdr:cNvPr id="18435" name="Button 3" hidden="1">
              <a:extLst>
                <a:ext uri="{63B3BB69-23CF-44E3-9099-C40C66FF867C}">
                  <a14:compatExt spid="_x0000_s18435"/>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 Financial Ratios w/o Avg</a:t>
              </a:r>
            </a:p>
          </xdr:txBody>
        </xdr:sp>
        <xdr:clientData fPrintsWithSheet="0"/>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17</xdr:row>
          <xdr:rowOff>76200</xdr:rowOff>
        </xdr:from>
        <xdr:to>
          <xdr:col>1</xdr:col>
          <xdr:colOff>317500</xdr:colOff>
          <xdr:row>19</xdr:row>
          <xdr:rowOff>0</xdr:rowOff>
        </xdr:to>
        <xdr:sp macro="" textlink="">
          <xdr:nvSpPr>
            <xdr:cNvPr id="19457" name="Button 1" hidden="1">
              <a:extLst>
                <a:ext uri="{63B3BB69-23CF-44E3-9099-C40C66FF867C}">
                  <a14:compatExt spid="_x0000_s19457"/>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13</xdr:row>
          <xdr:rowOff>76200</xdr:rowOff>
        </xdr:from>
        <xdr:to>
          <xdr:col>1</xdr:col>
          <xdr:colOff>317500</xdr:colOff>
          <xdr:row>15</xdr:row>
          <xdr:rowOff>0</xdr:rowOff>
        </xdr:to>
        <xdr:sp macro="" textlink="">
          <xdr:nvSpPr>
            <xdr:cNvPr id="19458" name="Button 2" hidden="1">
              <a:extLst>
                <a:ext uri="{63B3BB69-23CF-44E3-9099-C40C66FF867C}">
                  <a14:compatExt spid="_x0000_s19458"/>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76200</xdr:rowOff>
        </xdr:from>
        <xdr:to>
          <xdr:col>1</xdr:col>
          <xdr:colOff>330200</xdr:colOff>
          <xdr:row>16</xdr:row>
          <xdr:rowOff>139700</xdr:rowOff>
        </xdr:to>
        <xdr:sp macro="" textlink="">
          <xdr:nvSpPr>
            <xdr:cNvPr id="19459" name="Button 3" hidden="1">
              <a:extLst>
                <a:ext uri="{63B3BB69-23CF-44E3-9099-C40C66FF867C}">
                  <a14:compatExt spid="_x0000_s19459"/>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25</xdr:row>
          <xdr:rowOff>76200</xdr:rowOff>
        </xdr:from>
        <xdr:to>
          <xdr:col>1</xdr:col>
          <xdr:colOff>317500</xdr:colOff>
          <xdr:row>27</xdr:row>
          <xdr:rowOff>0</xdr:rowOff>
        </xdr:to>
        <xdr:sp macro="" textlink="">
          <xdr:nvSpPr>
            <xdr:cNvPr id="19460" name="Button 4" hidden="1">
              <a:extLst>
                <a:ext uri="{63B3BB69-23CF-44E3-9099-C40C66FF867C}">
                  <a14:compatExt spid="_x0000_s1946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76200</xdr:rowOff>
        </xdr:from>
        <xdr:to>
          <xdr:col>1</xdr:col>
          <xdr:colOff>317500</xdr:colOff>
          <xdr:row>29</xdr:row>
          <xdr:rowOff>0</xdr:rowOff>
        </xdr:to>
        <xdr:sp macro="" textlink="">
          <xdr:nvSpPr>
            <xdr:cNvPr id="19461" name="Button 5" hidden="1">
              <a:extLst>
                <a:ext uri="{63B3BB69-23CF-44E3-9099-C40C66FF867C}">
                  <a14:compatExt spid="_x0000_s19461"/>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29</xdr:row>
          <xdr:rowOff>76200</xdr:rowOff>
        </xdr:from>
        <xdr:to>
          <xdr:col>1</xdr:col>
          <xdr:colOff>317500</xdr:colOff>
          <xdr:row>31</xdr:row>
          <xdr:rowOff>0</xdr:rowOff>
        </xdr:to>
        <xdr:sp macro="" textlink="">
          <xdr:nvSpPr>
            <xdr:cNvPr id="19462" name="Button 6" hidden="1">
              <a:extLst>
                <a:ext uri="{63B3BB69-23CF-44E3-9099-C40C66FF867C}">
                  <a14:compatExt spid="_x0000_s19462"/>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76200</xdr:rowOff>
        </xdr:from>
        <xdr:to>
          <xdr:col>1</xdr:col>
          <xdr:colOff>330200</xdr:colOff>
          <xdr:row>32</xdr:row>
          <xdr:rowOff>152400</xdr:rowOff>
        </xdr:to>
        <xdr:sp macro="" textlink="">
          <xdr:nvSpPr>
            <xdr:cNvPr id="19463" name="Button 7" hidden="1">
              <a:extLst>
                <a:ext uri="{63B3BB69-23CF-44E3-9099-C40C66FF867C}">
                  <a14:compatExt spid="_x0000_s19463"/>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76200</xdr:rowOff>
        </xdr:from>
        <xdr:to>
          <xdr:col>1</xdr:col>
          <xdr:colOff>330200</xdr:colOff>
          <xdr:row>34</xdr:row>
          <xdr:rowOff>139700</xdr:rowOff>
        </xdr:to>
        <xdr:sp macro="" textlink="">
          <xdr:nvSpPr>
            <xdr:cNvPr id="19464" name="Button 8" hidden="1">
              <a:extLst>
                <a:ext uri="{63B3BB69-23CF-44E3-9099-C40C66FF867C}">
                  <a14:compatExt spid="_x0000_s19464"/>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76200</xdr:rowOff>
        </xdr:from>
        <xdr:to>
          <xdr:col>1</xdr:col>
          <xdr:colOff>330200</xdr:colOff>
          <xdr:row>36</xdr:row>
          <xdr:rowOff>152400</xdr:rowOff>
        </xdr:to>
        <xdr:sp macro="" textlink="">
          <xdr:nvSpPr>
            <xdr:cNvPr id="19465" name="Button 9" hidden="1">
              <a:extLst>
                <a:ext uri="{63B3BB69-23CF-44E3-9099-C40C66FF867C}">
                  <a14:compatExt spid="_x0000_s19465"/>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76200</xdr:rowOff>
        </xdr:from>
        <xdr:to>
          <xdr:col>1</xdr:col>
          <xdr:colOff>330200</xdr:colOff>
          <xdr:row>38</xdr:row>
          <xdr:rowOff>139700</xdr:rowOff>
        </xdr:to>
        <xdr:sp macro="" textlink="">
          <xdr:nvSpPr>
            <xdr:cNvPr id="19466" name="Button 10" hidden="1">
              <a:extLst>
                <a:ext uri="{63B3BB69-23CF-44E3-9099-C40C66FF867C}">
                  <a14:compatExt spid="_x0000_s19466"/>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76200</xdr:rowOff>
        </xdr:from>
        <xdr:to>
          <xdr:col>1</xdr:col>
          <xdr:colOff>330200</xdr:colOff>
          <xdr:row>40</xdr:row>
          <xdr:rowOff>152400</xdr:rowOff>
        </xdr:to>
        <xdr:sp macro="" textlink="">
          <xdr:nvSpPr>
            <xdr:cNvPr id="19467" name="Button 11" hidden="1">
              <a:extLst>
                <a:ext uri="{63B3BB69-23CF-44E3-9099-C40C66FF867C}">
                  <a14:compatExt spid="_x0000_s19467"/>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76200</xdr:rowOff>
        </xdr:from>
        <xdr:to>
          <xdr:col>1</xdr:col>
          <xdr:colOff>330200</xdr:colOff>
          <xdr:row>42</xdr:row>
          <xdr:rowOff>139700</xdr:rowOff>
        </xdr:to>
        <xdr:sp macro="" textlink="">
          <xdr:nvSpPr>
            <xdr:cNvPr id="19468" name="Button 12" hidden="1">
              <a:extLst>
                <a:ext uri="{63B3BB69-23CF-44E3-9099-C40C66FF867C}">
                  <a14:compatExt spid="_x0000_s19468"/>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76200</xdr:rowOff>
        </xdr:from>
        <xdr:to>
          <xdr:col>1</xdr:col>
          <xdr:colOff>317500</xdr:colOff>
          <xdr:row>21</xdr:row>
          <xdr:rowOff>0</xdr:rowOff>
        </xdr:to>
        <xdr:sp macro="" textlink="">
          <xdr:nvSpPr>
            <xdr:cNvPr id="19483" name="Button 27" hidden="1">
              <a:extLst>
                <a:ext uri="{63B3BB69-23CF-44E3-9099-C40C66FF867C}">
                  <a14:compatExt spid="_x0000_s19483"/>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a:t>
              </a:r>
            </a:p>
            <a:p>
              <a:pPr algn="ctr" rtl="0">
                <a:defRPr sz="1000"/>
              </a:pPr>
              <a:endParaRPr lang="en-US" sz="1200" b="0" i="0" u="none" strike="noStrike" baseline="0">
                <a:solidFill>
                  <a:srgbClr val="000000"/>
                </a:solidFill>
                <a:latin typeface="Times New Roman"/>
                <a:ea typeface="Times New Roman"/>
                <a:cs typeface="Times New Roman"/>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21</xdr:row>
          <xdr:rowOff>76200</xdr:rowOff>
        </xdr:from>
        <xdr:to>
          <xdr:col>1</xdr:col>
          <xdr:colOff>317500</xdr:colOff>
          <xdr:row>23</xdr:row>
          <xdr:rowOff>0</xdr:rowOff>
        </xdr:to>
        <xdr:sp macro="" textlink="">
          <xdr:nvSpPr>
            <xdr:cNvPr id="19484" name="Button 28" hidden="1">
              <a:extLst>
                <a:ext uri="{63B3BB69-23CF-44E3-9099-C40C66FF867C}">
                  <a14:compatExt spid="_x0000_s19484"/>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23</xdr:row>
          <xdr:rowOff>76200</xdr:rowOff>
        </xdr:from>
        <xdr:to>
          <xdr:col>1</xdr:col>
          <xdr:colOff>317500</xdr:colOff>
          <xdr:row>25</xdr:row>
          <xdr:rowOff>0</xdr:rowOff>
        </xdr:to>
        <xdr:sp macro="" textlink="">
          <xdr:nvSpPr>
            <xdr:cNvPr id="19485" name="Button 29" hidden="1">
              <a:extLst>
                <a:ext uri="{63B3BB69-23CF-44E3-9099-C40C66FF867C}">
                  <a14:compatExt spid="_x0000_s19485"/>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76200</xdr:rowOff>
        </xdr:from>
        <xdr:to>
          <xdr:col>4</xdr:col>
          <xdr:colOff>330200</xdr:colOff>
          <xdr:row>14</xdr:row>
          <xdr:rowOff>139700</xdr:rowOff>
        </xdr:to>
        <xdr:sp macro="" textlink="">
          <xdr:nvSpPr>
            <xdr:cNvPr id="19486" name="Button 30" hidden="1">
              <a:extLst>
                <a:ext uri="{63B3BB69-23CF-44E3-9099-C40C66FF867C}">
                  <a14:compatExt spid="_x0000_s19486"/>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76200</xdr:rowOff>
        </xdr:from>
        <xdr:to>
          <xdr:col>4</xdr:col>
          <xdr:colOff>330200</xdr:colOff>
          <xdr:row>16</xdr:row>
          <xdr:rowOff>139700</xdr:rowOff>
        </xdr:to>
        <xdr:sp macro="" textlink="">
          <xdr:nvSpPr>
            <xdr:cNvPr id="19487" name="Button 31" hidden="1">
              <a:extLst>
                <a:ext uri="{63B3BB69-23CF-44E3-9099-C40C66FF867C}">
                  <a14:compatExt spid="_x0000_s19487"/>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76200</xdr:rowOff>
        </xdr:from>
        <xdr:to>
          <xdr:col>4</xdr:col>
          <xdr:colOff>330200</xdr:colOff>
          <xdr:row>18</xdr:row>
          <xdr:rowOff>139700</xdr:rowOff>
        </xdr:to>
        <xdr:sp macro="" textlink="">
          <xdr:nvSpPr>
            <xdr:cNvPr id="19488" name="Button 32" hidden="1">
              <a:extLst>
                <a:ext uri="{63B3BB69-23CF-44E3-9099-C40C66FF867C}">
                  <a14:compatExt spid="_x0000_s19488"/>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76200</xdr:rowOff>
        </xdr:from>
        <xdr:to>
          <xdr:col>4</xdr:col>
          <xdr:colOff>330200</xdr:colOff>
          <xdr:row>20</xdr:row>
          <xdr:rowOff>139700</xdr:rowOff>
        </xdr:to>
        <xdr:sp macro="" textlink="">
          <xdr:nvSpPr>
            <xdr:cNvPr id="19489" name="Button 33" hidden="1">
              <a:extLst>
                <a:ext uri="{63B3BB69-23CF-44E3-9099-C40C66FF867C}">
                  <a14:compatExt spid="_x0000_s19489"/>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76200</xdr:rowOff>
        </xdr:from>
        <xdr:to>
          <xdr:col>4</xdr:col>
          <xdr:colOff>330200</xdr:colOff>
          <xdr:row>22</xdr:row>
          <xdr:rowOff>139700</xdr:rowOff>
        </xdr:to>
        <xdr:sp macro="" textlink="">
          <xdr:nvSpPr>
            <xdr:cNvPr id="19490" name="Button 34" hidden="1">
              <a:extLst>
                <a:ext uri="{63B3BB69-23CF-44E3-9099-C40C66FF867C}">
                  <a14:compatExt spid="_x0000_s1949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76200</xdr:rowOff>
        </xdr:from>
        <xdr:to>
          <xdr:col>4</xdr:col>
          <xdr:colOff>330200</xdr:colOff>
          <xdr:row>26</xdr:row>
          <xdr:rowOff>152400</xdr:rowOff>
        </xdr:to>
        <xdr:sp macro="" textlink="">
          <xdr:nvSpPr>
            <xdr:cNvPr id="19491" name="Button 35" hidden="1">
              <a:extLst>
                <a:ext uri="{63B3BB69-23CF-44E3-9099-C40C66FF867C}">
                  <a14:compatExt spid="_x0000_s19491"/>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76200</xdr:rowOff>
        </xdr:from>
        <xdr:to>
          <xdr:col>4</xdr:col>
          <xdr:colOff>330200</xdr:colOff>
          <xdr:row>28</xdr:row>
          <xdr:rowOff>139700</xdr:rowOff>
        </xdr:to>
        <xdr:sp macro="" textlink="">
          <xdr:nvSpPr>
            <xdr:cNvPr id="19492" name="Button 36" hidden="1">
              <a:extLst>
                <a:ext uri="{63B3BB69-23CF-44E3-9099-C40C66FF867C}">
                  <a14:compatExt spid="_x0000_s19492"/>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76200</xdr:rowOff>
        </xdr:from>
        <xdr:to>
          <xdr:col>4</xdr:col>
          <xdr:colOff>330200</xdr:colOff>
          <xdr:row>30</xdr:row>
          <xdr:rowOff>139700</xdr:rowOff>
        </xdr:to>
        <xdr:sp macro="" textlink="">
          <xdr:nvSpPr>
            <xdr:cNvPr id="19493" name="Button 37" hidden="1">
              <a:extLst>
                <a:ext uri="{63B3BB69-23CF-44E3-9099-C40C66FF867C}">
                  <a14:compatExt spid="_x0000_s19493"/>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37</xdr:row>
          <xdr:rowOff>76200</xdr:rowOff>
        </xdr:from>
        <xdr:to>
          <xdr:col>4</xdr:col>
          <xdr:colOff>330200</xdr:colOff>
          <xdr:row>38</xdr:row>
          <xdr:rowOff>139700</xdr:rowOff>
        </xdr:to>
        <xdr:sp macro="" textlink="">
          <xdr:nvSpPr>
            <xdr:cNvPr id="19494" name="Button 38" hidden="1">
              <a:extLst>
                <a:ext uri="{63B3BB69-23CF-44E3-9099-C40C66FF867C}">
                  <a14:compatExt spid="_x0000_s19494"/>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76200</xdr:rowOff>
        </xdr:from>
        <xdr:to>
          <xdr:col>4</xdr:col>
          <xdr:colOff>330200</xdr:colOff>
          <xdr:row>40</xdr:row>
          <xdr:rowOff>152400</xdr:rowOff>
        </xdr:to>
        <xdr:sp macro="" textlink="">
          <xdr:nvSpPr>
            <xdr:cNvPr id="19495" name="Button 39" hidden="1">
              <a:extLst>
                <a:ext uri="{63B3BB69-23CF-44E3-9099-C40C66FF867C}">
                  <a14:compatExt spid="_x0000_s19495"/>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76200</xdr:rowOff>
        </xdr:from>
        <xdr:to>
          <xdr:col>4</xdr:col>
          <xdr:colOff>330200</xdr:colOff>
          <xdr:row>42</xdr:row>
          <xdr:rowOff>139700</xdr:rowOff>
        </xdr:to>
        <xdr:sp macro="" textlink="">
          <xdr:nvSpPr>
            <xdr:cNvPr id="19496" name="Button 40" hidden="1">
              <a:extLst>
                <a:ext uri="{63B3BB69-23CF-44E3-9099-C40C66FF867C}">
                  <a14:compatExt spid="_x0000_s19496"/>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76200</xdr:rowOff>
        </xdr:from>
        <xdr:to>
          <xdr:col>4</xdr:col>
          <xdr:colOff>330200</xdr:colOff>
          <xdr:row>32</xdr:row>
          <xdr:rowOff>152400</xdr:rowOff>
        </xdr:to>
        <xdr:sp macro="" textlink="">
          <xdr:nvSpPr>
            <xdr:cNvPr id="19497" name="Button 41" hidden="1">
              <a:extLst>
                <a:ext uri="{63B3BB69-23CF-44E3-9099-C40C66FF867C}">
                  <a14:compatExt spid="_x0000_s19497"/>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76200</xdr:rowOff>
        </xdr:from>
        <xdr:to>
          <xdr:col>4</xdr:col>
          <xdr:colOff>317500</xdr:colOff>
          <xdr:row>35</xdr:row>
          <xdr:rowOff>0</xdr:rowOff>
        </xdr:to>
        <xdr:sp macro="" textlink="">
          <xdr:nvSpPr>
            <xdr:cNvPr id="19498" name="Button 42" hidden="1">
              <a:extLst>
                <a:ext uri="{63B3BB69-23CF-44E3-9099-C40C66FF867C}">
                  <a14:compatExt spid="_x0000_s19498"/>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76200</xdr:rowOff>
        </xdr:from>
        <xdr:to>
          <xdr:col>4</xdr:col>
          <xdr:colOff>330200</xdr:colOff>
          <xdr:row>36</xdr:row>
          <xdr:rowOff>152400</xdr:rowOff>
        </xdr:to>
        <xdr:sp macro="" textlink="">
          <xdr:nvSpPr>
            <xdr:cNvPr id="19499" name="Button 43" hidden="1">
              <a:extLst>
                <a:ext uri="{63B3BB69-23CF-44E3-9099-C40C66FF867C}">
                  <a14:compatExt spid="_x0000_s19499"/>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76200</xdr:rowOff>
        </xdr:from>
        <xdr:to>
          <xdr:col>4</xdr:col>
          <xdr:colOff>330200</xdr:colOff>
          <xdr:row>24</xdr:row>
          <xdr:rowOff>139700</xdr:rowOff>
        </xdr:to>
        <xdr:sp macro="" textlink="">
          <xdr:nvSpPr>
            <xdr:cNvPr id="19502" name="Button 46" hidden="1">
              <a:extLst>
                <a:ext uri="{63B3BB69-23CF-44E3-9099-C40C66FF867C}">
                  <a14:compatExt spid="_x0000_s19502"/>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43</xdr:row>
          <xdr:rowOff>76200</xdr:rowOff>
        </xdr:from>
        <xdr:to>
          <xdr:col>4</xdr:col>
          <xdr:colOff>330200</xdr:colOff>
          <xdr:row>44</xdr:row>
          <xdr:rowOff>139700</xdr:rowOff>
        </xdr:to>
        <xdr:sp macro="" textlink="">
          <xdr:nvSpPr>
            <xdr:cNvPr id="19503" name="Button 47" hidden="1">
              <a:extLst>
                <a:ext uri="{63B3BB69-23CF-44E3-9099-C40C66FF867C}">
                  <a14:compatExt spid="_x0000_s19503"/>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1666875</xdr:colOff>
      <xdr:row>11</xdr:row>
      <xdr:rowOff>19050</xdr:rowOff>
    </xdr:from>
    <xdr:to>
      <xdr:col>4</xdr:col>
      <xdr:colOff>1600200</xdr:colOff>
      <xdr:row>11</xdr:row>
      <xdr:rowOff>28575</xdr:rowOff>
    </xdr:to>
    <xdr:sp macro="" textlink="">
      <xdr:nvSpPr>
        <xdr:cNvPr id="20485" name="Line 3"/>
        <xdr:cNvSpPr>
          <a:spLocks noChangeShapeType="1"/>
        </xdr:cNvSpPr>
      </xdr:nvSpPr>
      <xdr:spPr bwMode="auto">
        <a:xfrm flipV="1">
          <a:off x="1085850" y="2152650"/>
          <a:ext cx="3819525" cy="95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25400</xdr:colOff>
          <xdr:row>0</xdr:row>
          <xdr:rowOff>38100</xdr:rowOff>
        </xdr:from>
        <xdr:to>
          <xdr:col>3</xdr:col>
          <xdr:colOff>1270000</xdr:colOff>
          <xdr:row>1</xdr:row>
          <xdr:rowOff>88900</xdr:rowOff>
        </xdr:to>
        <xdr:sp macro="" textlink="">
          <xdr:nvSpPr>
            <xdr:cNvPr id="20484" name="Button 4" hidden="1">
              <a:extLst>
                <a:ext uri="{63B3BB69-23CF-44E3-9099-C40C66FF867C}">
                  <a14:compatExt spid="_x0000_s20484"/>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 Worksheet Instructions</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1790700</xdr:colOff>
      <xdr:row>5</xdr:row>
      <xdr:rowOff>0</xdr:rowOff>
    </xdr:from>
    <xdr:to>
      <xdr:col>2</xdr:col>
      <xdr:colOff>2705100</xdr:colOff>
      <xdr:row>30</xdr:row>
      <xdr:rowOff>133350</xdr:rowOff>
    </xdr:to>
    <xdr:sp macro="" textlink="">
      <xdr:nvSpPr>
        <xdr:cNvPr id="1155" name="Rectangle 4"/>
        <xdr:cNvSpPr>
          <a:spLocks noChangeArrowheads="1"/>
        </xdr:cNvSpPr>
      </xdr:nvSpPr>
      <xdr:spPr bwMode="auto">
        <a:xfrm>
          <a:off x="1085850" y="1009650"/>
          <a:ext cx="0" cy="514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0</xdr:colOff>
          <xdr:row>0</xdr:row>
          <xdr:rowOff>177800</xdr:rowOff>
        </xdr:from>
        <xdr:to>
          <xdr:col>3</xdr:col>
          <xdr:colOff>1282700</xdr:colOff>
          <xdr:row>2</xdr:row>
          <xdr:rowOff>0</xdr:rowOff>
        </xdr:to>
        <xdr:sp macro="" textlink="">
          <xdr:nvSpPr>
            <xdr:cNvPr id="1050" name="Button 26" hidden="1">
              <a:extLst>
                <a:ext uri="{63B3BB69-23CF-44E3-9099-C40C66FF867C}">
                  <a14:compatExt spid="_x0000_s105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 Worksheet Instructions</a:t>
              </a:r>
            </a:p>
            <a:p>
              <a:pPr algn="ctr" rtl="0">
                <a:defRPr sz="1000"/>
              </a:pPr>
              <a:r>
                <a:rPr lang="en-US" sz="1200" b="0" i="0" u="none" strike="noStrike" baseline="0">
                  <a:solidFill>
                    <a:srgbClr val="000000"/>
                  </a:solidFill>
                  <a:latin typeface="Times New Roman"/>
                  <a:ea typeface="Times New Roman"/>
                  <a:cs typeface="Times New Roman"/>
                </a:rPr>
                <a:t>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3</xdr:col>
          <xdr:colOff>1790700</xdr:colOff>
          <xdr:row>27</xdr:row>
          <xdr:rowOff>0</xdr:rowOff>
        </xdr:to>
        <xdr:sp macro="" textlink="">
          <xdr:nvSpPr>
            <xdr:cNvPr id="1052" name="Button 28" hidden="1">
              <a:extLst>
                <a:ext uri="{63B3BB69-23CF-44E3-9099-C40C66FF867C}">
                  <a14:compatExt spid="_x0000_s1052"/>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 Historical Balance Sheet</a:t>
              </a:r>
              <a:endParaRPr lang="en-US" sz="1000" b="0" i="0" u="none" strike="noStrike" baseline="0">
                <a:solidFill>
                  <a:srgbClr val="000000"/>
                </a:solidFill>
                <a:latin typeface="Arial"/>
                <a:ea typeface="Arial"/>
                <a:cs typeface="Arial"/>
              </a:endParaRPr>
            </a:p>
            <a:p>
              <a:pPr algn="ctr" rtl="0">
                <a:defRPr sz="1000"/>
              </a:pPr>
              <a:endParaRPr lang="en-US" sz="1000" b="0" i="0" u="none" strike="noStrike" baseline="0">
                <a:solidFill>
                  <a:srgbClr val="000000"/>
                </a:solidFill>
                <a:latin typeface="Arial"/>
                <a:ea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85</xdr:row>
          <xdr:rowOff>0</xdr:rowOff>
        </xdr:from>
        <xdr:to>
          <xdr:col>3</xdr:col>
          <xdr:colOff>1549400</xdr:colOff>
          <xdr:row>86</xdr:row>
          <xdr:rowOff>25400</xdr:rowOff>
        </xdr:to>
        <xdr:sp macro="" textlink="">
          <xdr:nvSpPr>
            <xdr:cNvPr id="1055" name="Button 31" hidden="1">
              <a:extLst>
                <a:ext uri="{63B3BB69-23CF-44E3-9099-C40C66FF867C}">
                  <a14:compatExt spid="_x0000_s1055"/>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 Payoff Instructions</a:t>
              </a:r>
            </a:p>
            <a:p>
              <a:pPr algn="ctr" rtl="0">
                <a:defRPr sz="1000"/>
              </a:pPr>
              <a:endParaRPr lang="en-US" sz="1200" b="0" i="0" u="none" strike="noStrike" baseline="0">
                <a:solidFill>
                  <a:srgbClr val="000000"/>
                </a:solidFill>
                <a:latin typeface="Times New Roman"/>
                <a:ea typeface="Times New Roman"/>
                <a:cs typeface="Times New Roman"/>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105</xdr:row>
          <xdr:rowOff>177800</xdr:rowOff>
        </xdr:from>
        <xdr:to>
          <xdr:col>3</xdr:col>
          <xdr:colOff>1511300</xdr:colOff>
          <xdr:row>107</xdr:row>
          <xdr:rowOff>0</xdr:rowOff>
        </xdr:to>
        <xdr:sp macro="" textlink="">
          <xdr:nvSpPr>
            <xdr:cNvPr id="1056" name="Button 32" hidden="1">
              <a:extLst>
                <a:ext uri="{63B3BB69-23CF-44E3-9099-C40C66FF867C}">
                  <a14:compatExt spid="_x0000_s1056"/>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 Payoff Schedule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0</xdr:row>
          <xdr:rowOff>190500</xdr:rowOff>
        </xdr:from>
        <xdr:to>
          <xdr:col>4</xdr:col>
          <xdr:colOff>88900</xdr:colOff>
          <xdr:row>2</xdr:row>
          <xdr:rowOff>0</xdr:rowOff>
        </xdr:to>
        <xdr:sp macro="" textlink="">
          <xdr:nvSpPr>
            <xdr:cNvPr id="2050" name="Button 2" hidden="1">
              <a:extLst>
                <a:ext uri="{63B3BB69-23CF-44E3-9099-C40C66FF867C}">
                  <a14:compatExt spid="_x0000_s205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 Worksheet 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3</xdr:col>
          <xdr:colOff>584200</xdr:colOff>
          <xdr:row>38</xdr:row>
          <xdr:rowOff>12700</xdr:rowOff>
        </xdr:to>
        <xdr:sp macro="" textlink="">
          <xdr:nvSpPr>
            <xdr:cNvPr id="2051" name="Button 3" hidden="1">
              <a:extLst>
                <a:ext uri="{63B3BB69-23CF-44E3-9099-C40C66FF867C}">
                  <a14:compatExt spid="_x0000_s2051"/>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 Start-Up Expenditures</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2</xdr:col>
          <xdr:colOff>1257300</xdr:colOff>
          <xdr:row>2</xdr:row>
          <xdr:rowOff>12700</xdr:rowOff>
        </xdr:to>
        <xdr:sp macro="" textlink="">
          <xdr:nvSpPr>
            <xdr:cNvPr id="13313" name="Button 1" hidden="1">
              <a:extLst>
                <a:ext uri="{63B3BB69-23CF-44E3-9099-C40C66FF867C}">
                  <a14:compatExt spid="_x0000_s13313"/>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 Worksheet 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1320800</xdr:colOff>
          <xdr:row>47</xdr:row>
          <xdr:rowOff>12700</xdr:rowOff>
        </xdr:to>
        <xdr:sp macro="" textlink="">
          <xdr:nvSpPr>
            <xdr:cNvPr id="13314" name="Button 2" hidden="1">
              <a:extLst>
                <a:ext uri="{63B3BB69-23CF-44E3-9099-C40C66FF867C}">
                  <a14:compatExt spid="_x0000_s13314"/>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 Sales Data - All Years</a:t>
              </a:r>
              <a:endParaRPr lang="en-US" sz="1000" b="0" i="0" u="none" strike="noStrike" baseline="0">
                <a:solidFill>
                  <a:srgbClr val="000000"/>
                </a:solidFill>
                <a:latin typeface="Arial"/>
                <a:ea typeface="Arial"/>
                <a:cs typeface="Arial"/>
              </a:endParaRPr>
            </a:p>
            <a:p>
              <a:pPr algn="ctr" rtl="0">
                <a:defRPr sz="1000"/>
              </a:pPr>
              <a:endParaRPr lang="en-US" sz="1000" b="0" i="0" u="none" strike="noStrike" baseline="0">
                <a:solidFill>
                  <a:srgbClr val="000000"/>
                </a:solidFill>
                <a:latin typeface="Arial"/>
                <a:ea typeface="Arial"/>
                <a:cs typeface="Arial"/>
              </a:endParaRP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0</xdr:row>
          <xdr:rowOff>177800</xdr:rowOff>
        </xdr:from>
        <xdr:to>
          <xdr:col>2</xdr:col>
          <xdr:colOff>1435100</xdr:colOff>
          <xdr:row>2</xdr:row>
          <xdr:rowOff>0</xdr:rowOff>
        </xdr:to>
        <xdr:sp macro="" textlink="">
          <xdr:nvSpPr>
            <xdr:cNvPr id="15361" name="Button 1" hidden="1">
              <a:extLst>
                <a:ext uri="{63B3BB69-23CF-44E3-9099-C40C66FF867C}">
                  <a14:compatExt spid="_x0000_s15361"/>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 Worksheet 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177800</xdr:rowOff>
        </xdr:from>
        <xdr:to>
          <xdr:col>2</xdr:col>
          <xdr:colOff>2387600</xdr:colOff>
          <xdr:row>46</xdr:row>
          <xdr:rowOff>0</xdr:rowOff>
        </xdr:to>
        <xdr:sp macro="" textlink="">
          <xdr:nvSpPr>
            <xdr:cNvPr id="15362" name="Button 2" hidden="1">
              <a:extLst>
                <a:ext uri="{63B3BB69-23CF-44E3-9099-C40C66FF867C}">
                  <a14:compatExt spid="_x0000_s15362"/>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 Inventory Information - All Years</a:t>
              </a:r>
            </a:p>
            <a:p>
              <a:pPr algn="ctr" rtl="0">
                <a:defRPr sz="1000"/>
              </a:pPr>
              <a:endParaRPr lang="en-US" sz="1200" b="0" i="0" u="none" strike="noStrike" baseline="0">
                <a:solidFill>
                  <a:srgbClr val="000000"/>
                </a:solidFill>
                <a:latin typeface="Times New Roman"/>
                <a:ea typeface="Times New Roman"/>
                <a:cs typeface="Times New Roman"/>
              </a:endParaRP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2</xdr:col>
          <xdr:colOff>1676400</xdr:colOff>
          <xdr:row>2</xdr:row>
          <xdr:rowOff>0</xdr:rowOff>
        </xdr:to>
        <xdr:sp macro="" textlink="">
          <xdr:nvSpPr>
            <xdr:cNvPr id="11272" name="Button 8" hidden="1">
              <a:extLst>
                <a:ext uri="{63B3BB69-23CF-44E3-9099-C40C66FF867C}">
                  <a14:compatExt spid="_x0000_s11272"/>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 Worksheet 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177800</xdr:rowOff>
        </xdr:from>
        <xdr:to>
          <xdr:col>2</xdr:col>
          <xdr:colOff>1905000</xdr:colOff>
          <xdr:row>22</xdr:row>
          <xdr:rowOff>0</xdr:rowOff>
        </xdr:to>
        <xdr:sp macro="" textlink="">
          <xdr:nvSpPr>
            <xdr:cNvPr id="11273" name="Button 9" hidden="1">
              <a:extLst>
                <a:ext uri="{63B3BB69-23CF-44E3-9099-C40C66FF867C}">
                  <a14:compatExt spid="_x0000_s11273"/>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 Operating Expenses - All Years</a:t>
              </a:r>
            </a:p>
            <a:p>
              <a:pPr algn="ctr" rtl="0">
                <a:defRPr sz="1000"/>
              </a:pPr>
              <a:endParaRPr lang="en-US" sz="1200" b="0" i="0" u="none" strike="noStrike" baseline="0">
                <a:solidFill>
                  <a:srgbClr val="000000"/>
                </a:solidFill>
                <a:latin typeface="Times New Roman"/>
                <a:ea typeface="Times New Roman"/>
                <a:cs typeface="Times New Roman"/>
              </a:endParaRP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0</xdr:row>
          <xdr:rowOff>177800</xdr:rowOff>
        </xdr:from>
        <xdr:to>
          <xdr:col>2</xdr:col>
          <xdr:colOff>1397000</xdr:colOff>
          <xdr:row>2</xdr:row>
          <xdr:rowOff>0</xdr:rowOff>
        </xdr:to>
        <xdr:sp macro="" textlink="">
          <xdr:nvSpPr>
            <xdr:cNvPr id="5123" name="Button 3" hidden="1">
              <a:extLst>
                <a:ext uri="{63B3BB69-23CF-44E3-9099-C40C66FF867C}">
                  <a14:compatExt spid="_x0000_s5123"/>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 Worksheet 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158</xdr:row>
          <xdr:rowOff>12700</xdr:rowOff>
        </xdr:from>
        <xdr:to>
          <xdr:col>2</xdr:col>
          <xdr:colOff>1473200</xdr:colOff>
          <xdr:row>159</xdr:row>
          <xdr:rowOff>12700</xdr:rowOff>
        </xdr:to>
        <xdr:sp macro="" textlink="">
          <xdr:nvSpPr>
            <xdr:cNvPr id="5124" name="Button 4" hidden="1">
              <a:extLst>
                <a:ext uri="{63B3BB69-23CF-44E3-9099-C40C66FF867C}">
                  <a14:compatExt spid="_x0000_s5124"/>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 Capital Budget - All Years</a:t>
              </a:r>
            </a:p>
            <a:p>
              <a:pPr algn="ctr" rtl="0">
                <a:defRPr sz="1000"/>
              </a:pPr>
              <a:endParaRPr lang="en-US" sz="1200" b="0" i="0" u="none" strike="noStrike" baseline="0">
                <a:solidFill>
                  <a:srgbClr val="000000"/>
                </a:solidFill>
                <a:latin typeface="Times New Roman"/>
                <a:ea typeface="Times New Roman"/>
                <a:cs typeface="Times New Roman"/>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190500</xdr:rowOff>
        </xdr:from>
        <xdr:to>
          <xdr:col>2</xdr:col>
          <xdr:colOff>1435100</xdr:colOff>
          <xdr:row>53</xdr:row>
          <xdr:rowOff>0</xdr:rowOff>
        </xdr:to>
        <xdr:sp macro="" textlink="">
          <xdr:nvSpPr>
            <xdr:cNvPr id="5125" name="Button 5" hidden="1">
              <a:extLst>
                <a:ext uri="{63B3BB69-23CF-44E3-9099-C40C66FF867C}">
                  <a14:compatExt spid="_x0000_s5125"/>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 Depreciation Schedules</a:t>
              </a:r>
            </a:p>
            <a:p>
              <a:pPr algn="ctr" rtl="0">
                <a:defRPr sz="1000"/>
              </a:pPr>
              <a:endParaRPr lang="en-US" sz="1200" b="0" i="0" u="none" strike="noStrike" baseline="0">
                <a:solidFill>
                  <a:srgbClr val="000000"/>
                </a:solidFill>
                <a:latin typeface="Times New Roman"/>
                <a:ea typeface="Times New Roman"/>
                <a:cs typeface="Times New Roman"/>
              </a:endParaRP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165100</xdr:rowOff>
        </xdr:from>
        <xdr:to>
          <xdr:col>2</xdr:col>
          <xdr:colOff>203200</xdr:colOff>
          <xdr:row>4</xdr:row>
          <xdr:rowOff>0</xdr:rowOff>
        </xdr:to>
        <xdr:sp macro="" textlink="">
          <xdr:nvSpPr>
            <xdr:cNvPr id="16385" name="Button 1" hidden="1">
              <a:extLst>
                <a:ext uri="{63B3BB69-23CF-44E3-9099-C40C66FF867C}">
                  <a14:compatExt spid="_x0000_s16385"/>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 Equity &amp; Debt Worksheet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177800</xdr:rowOff>
        </xdr:from>
        <xdr:to>
          <xdr:col>2</xdr:col>
          <xdr:colOff>203200</xdr:colOff>
          <xdr:row>2</xdr:row>
          <xdr:rowOff>0</xdr:rowOff>
        </xdr:to>
        <xdr:sp macro="" textlink="">
          <xdr:nvSpPr>
            <xdr:cNvPr id="16386" name="Button 2" hidden="1">
              <a:extLst>
                <a:ext uri="{63B3BB69-23CF-44E3-9099-C40C66FF867C}">
                  <a14:compatExt spid="_x0000_s16386"/>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Times New Roman"/>
                  <a:ea typeface="Times New Roman"/>
                  <a:cs typeface="Times New Roman"/>
                </a:rPr>
                <a:t>Print Worksheet Instructions</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4" Type="http://schemas.openxmlformats.org/officeDocument/2006/relationships/ctrlProp" Target="../ctrlProps/ctrlProp1.xml"/><Relationship Id="rId5" Type="http://schemas.openxmlformats.org/officeDocument/2006/relationships/comments" Target="../comments1.xml"/><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4" Type="http://schemas.openxmlformats.org/officeDocument/2006/relationships/ctrlProp" Target="../ctrlProps/ctrlProp20.xml"/><Relationship Id="rId5" Type="http://schemas.openxmlformats.org/officeDocument/2006/relationships/ctrlProp" Target="../ctrlProps/ctrlProp21.xml"/><Relationship Id="rId6" Type="http://schemas.openxmlformats.org/officeDocument/2006/relationships/ctrlProp" Target="../ctrlProps/ctrlProp22.xml"/><Relationship Id="rId7" Type="http://schemas.openxmlformats.org/officeDocument/2006/relationships/ctrlProp" Target="../ctrlProps/ctrlProp23.xml"/><Relationship Id="rId1" Type="http://schemas.openxmlformats.org/officeDocument/2006/relationships/printerSettings" Target="../printerSettings/printerSettings10.bin"/><Relationship Id="rId2"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4" Type="http://schemas.openxmlformats.org/officeDocument/2006/relationships/ctrlProp" Target="../ctrlProps/ctrlProp24.xml"/><Relationship Id="rId1" Type="http://schemas.openxmlformats.org/officeDocument/2006/relationships/printerSettings" Target="../printerSettings/printerSettings11.bin"/><Relationship Id="rId2"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4" Type="http://schemas.openxmlformats.org/officeDocument/2006/relationships/ctrlProp" Target="../ctrlProps/ctrlProp25.xml"/><Relationship Id="rId5" Type="http://schemas.openxmlformats.org/officeDocument/2006/relationships/comments" Target="../comments5.xml"/><Relationship Id="rId1" Type="http://schemas.openxmlformats.org/officeDocument/2006/relationships/printerSettings" Target="../printerSettings/printerSettings12.bin"/><Relationship Id="rId2"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4" Type="http://schemas.openxmlformats.org/officeDocument/2006/relationships/ctrlProp" Target="../ctrlProps/ctrlProp26.xml"/><Relationship Id="rId1" Type="http://schemas.openxmlformats.org/officeDocument/2006/relationships/printerSettings" Target="../printerSettings/printerSettings13.bin"/><Relationship Id="rId2"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4" Type="http://schemas.openxmlformats.org/officeDocument/2006/relationships/ctrlProp" Target="../ctrlProps/ctrlProp27.xml"/><Relationship Id="rId5" Type="http://schemas.openxmlformats.org/officeDocument/2006/relationships/comments" Target="../comments6.xml"/><Relationship Id="rId1" Type="http://schemas.openxmlformats.org/officeDocument/2006/relationships/printerSettings" Target="../printerSettings/printerSettings14.bin"/><Relationship Id="rId2"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4" Type="http://schemas.openxmlformats.org/officeDocument/2006/relationships/ctrlProp" Target="../ctrlProps/ctrlProp28.xml"/><Relationship Id="rId5" Type="http://schemas.openxmlformats.org/officeDocument/2006/relationships/ctrlProp" Target="../ctrlProps/ctrlProp29.xml"/><Relationship Id="rId1" Type="http://schemas.openxmlformats.org/officeDocument/2006/relationships/printerSettings" Target="../printerSettings/printerSettings15.bin"/><Relationship Id="rId2"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0" Type="http://schemas.openxmlformats.org/officeDocument/2006/relationships/ctrlProp" Target="../ctrlProps/ctrlProp46.xml"/><Relationship Id="rId21" Type="http://schemas.openxmlformats.org/officeDocument/2006/relationships/ctrlProp" Target="../ctrlProps/ctrlProp47.xml"/><Relationship Id="rId22" Type="http://schemas.openxmlformats.org/officeDocument/2006/relationships/ctrlProp" Target="../ctrlProps/ctrlProp48.xml"/><Relationship Id="rId23" Type="http://schemas.openxmlformats.org/officeDocument/2006/relationships/ctrlProp" Target="../ctrlProps/ctrlProp49.xml"/><Relationship Id="rId24" Type="http://schemas.openxmlformats.org/officeDocument/2006/relationships/ctrlProp" Target="../ctrlProps/ctrlProp50.xml"/><Relationship Id="rId25" Type="http://schemas.openxmlformats.org/officeDocument/2006/relationships/ctrlProp" Target="../ctrlProps/ctrlProp51.xml"/><Relationship Id="rId26" Type="http://schemas.openxmlformats.org/officeDocument/2006/relationships/ctrlProp" Target="../ctrlProps/ctrlProp52.xml"/><Relationship Id="rId27" Type="http://schemas.openxmlformats.org/officeDocument/2006/relationships/ctrlProp" Target="../ctrlProps/ctrlProp53.xml"/><Relationship Id="rId28" Type="http://schemas.openxmlformats.org/officeDocument/2006/relationships/ctrlProp" Target="../ctrlProps/ctrlProp54.xml"/><Relationship Id="rId29" Type="http://schemas.openxmlformats.org/officeDocument/2006/relationships/ctrlProp" Target="../ctrlProps/ctrlProp55.xml"/><Relationship Id="rId1" Type="http://schemas.openxmlformats.org/officeDocument/2006/relationships/printerSettings" Target="../printerSettings/printerSettings16.bin"/><Relationship Id="rId2" Type="http://schemas.openxmlformats.org/officeDocument/2006/relationships/drawing" Target="../drawings/drawing16.xml"/><Relationship Id="rId3" Type="http://schemas.openxmlformats.org/officeDocument/2006/relationships/vmlDrawing" Target="../drawings/vmlDrawing16.vml"/><Relationship Id="rId4" Type="http://schemas.openxmlformats.org/officeDocument/2006/relationships/ctrlProp" Target="../ctrlProps/ctrlProp30.xml"/><Relationship Id="rId5" Type="http://schemas.openxmlformats.org/officeDocument/2006/relationships/ctrlProp" Target="../ctrlProps/ctrlProp31.xml"/><Relationship Id="rId30" Type="http://schemas.openxmlformats.org/officeDocument/2006/relationships/ctrlProp" Target="../ctrlProps/ctrlProp56.xml"/><Relationship Id="rId31" Type="http://schemas.openxmlformats.org/officeDocument/2006/relationships/ctrlProp" Target="../ctrlProps/ctrlProp57.xml"/><Relationship Id="rId32" Type="http://schemas.openxmlformats.org/officeDocument/2006/relationships/ctrlProp" Target="../ctrlProps/ctrlProp58.xml"/><Relationship Id="rId9" Type="http://schemas.openxmlformats.org/officeDocument/2006/relationships/ctrlProp" Target="../ctrlProps/ctrlProp35.xml"/><Relationship Id="rId6" Type="http://schemas.openxmlformats.org/officeDocument/2006/relationships/ctrlProp" Target="../ctrlProps/ctrlProp32.xml"/><Relationship Id="rId7" Type="http://schemas.openxmlformats.org/officeDocument/2006/relationships/ctrlProp" Target="../ctrlProps/ctrlProp33.xml"/><Relationship Id="rId8" Type="http://schemas.openxmlformats.org/officeDocument/2006/relationships/ctrlProp" Target="../ctrlProps/ctrlProp34.xml"/><Relationship Id="rId33" Type="http://schemas.openxmlformats.org/officeDocument/2006/relationships/ctrlProp" Target="../ctrlProps/ctrlProp59.xml"/><Relationship Id="rId34" Type="http://schemas.openxmlformats.org/officeDocument/2006/relationships/ctrlProp" Target="../ctrlProps/ctrlProp60.xml"/><Relationship Id="rId10" Type="http://schemas.openxmlformats.org/officeDocument/2006/relationships/ctrlProp" Target="../ctrlProps/ctrlProp36.xml"/><Relationship Id="rId11" Type="http://schemas.openxmlformats.org/officeDocument/2006/relationships/ctrlProp" Target="../ctrlProps/ctrlProp37.xml"/><Relationship Id="rId12" Type="http://schemas.openxmlformats.org/officeDocument/2006/relationships/ctrlProp" Target="../ctrlProps/ctrlProp38.xml"/><Relationship Id="rId13" Type="http://schemas.openxmlformats.org/officeDocument/2006/relationships/ctrlProp" Target="../ctrlProps/ctrlProp39.xml"/><Relationship Id="rId14" Type="http://schemas.openxmlformats.org/officeDocument/2006/relationships/ctrlProp" Target="../ctrlProps/ctrlProp40.xml"/><Relationship Id="rId15" Type="http://schemas.openxmlformats.org/officeDocument/2006/relationships/ctrlProp" Target="../ctrlProps/ctrlProp41.xml"/><Relationship Id="rId16" Type="http://schemas.openxmlformats.org/officeDocument/2006/relationships/ctrlProp" Target="../ctrlProps/ctrlProp42.xml"/><Relationship Id="rId17" Type="http://schemas.openxmlformats.org/officeDocument/2006/relationships/ctrlProp" Target="../ctrlProps/ctrlProp43.xml"/><Relationship Id="rId18" Type="http://schemas.openxmlformats.org/officeDocument/2006/relationships/ctrlProp" Target="../ctrlProps/ctrlProp44.xml"/><Relationship Id="rId19" Type="http://schemas.openxmlformats.org/officeDocument/2006/relationships/ctrlProp" Target="../ctrlProps/ctrlProp4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4" Type="http://schemas.openxmlformats.org/officeDocument/2006/relationships/ctrlProp" Target="../ctrlProps/ctrlProp2.xml"/><Relationship Id="rId1" Type="http://schemas.openxmlformats.org/officeDocument/2006/relationships/printerSettings" Target="../printerSettings/printerSettings2.bin"/><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4" Type="http://schemas.openxmlformats.org/officeDocument/2006/relationships/ctrlProp" Target="../ctrlProps/ctrlProp3.xml"/><Relationship Id="rId5" Type="http://schemas.openxmlformats.org/officeDocument/2006/relationships/ctrlProp" Target="../ctrlProps/ctrlProp4.xml"/><Relationship Id="rId6" Type="http://schemas.openxmlformats.org/officeDocument/2006/relationships/ctrlProp" Target="../ctrlProps/ctrlProp5.xml"/><Relationship Id="rId7" Type="http://schemas.openxmlformats.org/officeDocument/2006/relationships/ctrlProp" Target="../ctrlProps/ctrlProp6.xml"/><Relationship Id="rId8" Type="http://schemas.openxmlformats.org/officeDocument/2006/relationships/comments" Target="../comments2.xml"/><Relationship Id="rId1" Type="http://schemas.openxmlformats.org/officeDocument/2006/relationships/printerSettings" Target="../printerSettings/printerSettings3.bin"/><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4" Type="http://schemas.openxmlformats.org/officeDocument/2006/relationships/ctrlProp" Target="../ctrlProps/ctrlProp7.xml"/><Relationship Id="rId5" Type="http://schemas.openxmlformats.org/officeDocument/2006/relationships/ctrlProp" Target="../ctrlProps/ctrlProp8.xml"/><Relationship Id="rId6" Type="http://schemas.openxmlformats.org/officeDocument/2006/relationships/comments" Target="../comments3.xml"/><Relationship Id="rId1" Type="http://schemas.openxmlformats.org/officeDocument/2006/relationships/printerSettings" Target="../printerSettings/printerSettings4.bin"/><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4" Type="http://schemas.openxmlformats.org/officeDocument/2006/relationships/ctrlProp" Target="../ctrlProps/ctrlProp9.xml"/><Relationship Id="rId5" Type="http://schemas.openxmlformats.org/officeDocument/2006/relationships/ctrlProp" Target="../ctrlProps/ctrlProp10.xml"/><Relationship Id="rId1" Type="http://schemas.openxmlformats.org/officeDocument/2006/relationships/printerSettings" Target="../printerSettings/printerSettings5.bin"/><Relationship Id="rId2"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4" Type="http://schemas.openxmlformats.org/officeDocument/2006/relationships/ctrlProp" Target="../ctrlProps/ctrlProp11.xml"/><Relationship Id="rId5" Type="http://schemas.openxmlformats.org/officeDocument/2006/relationships/ctrlProp" Target="../ctrlProps/ctrlProp12.xml"/><Relationship Id="rId1" Type="http://schemas.openxmlformats.org/officeDocument/2006/relationships/printerSettings" Target="../printerSettings/printerSettings6.bin"/><Relationship Id="rId2"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4" Type="http://schemas.openxmlformats.org/officeDocument/2006/relationships/ctrlProp" Target="../ctrlProps/ctrlProp13.xml"/><Relationship Id="rId5" Type="http://schemas.openxmlformats.org/officeDocument/2006/relationships/ctrlProp" Target="../ctrlProps/ctrlProp14.xml"/><Relationship Id="rId6" Type="http://schemas.openxmlformats.org/officeDocument/2006/relationships/comments" Target="../comments4.xml"/><Relationship Id="rId1" Type="http://schemas.openxmlformats.org/officeDocument/2006/relationships/printerSettings" Target="../printerSettings/printerSettings7.bin"/><Relationship Id="rId2"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4" Type="http://schemas.openxmlformats.org/officeDocument/2006/relationships/ctrlProp" Target="../ctrlProps/ctrlProp15.xml"/><Relationship Id="rId5" Type="http://schemas.openxmlformats.org/officeDocument/2006/relationships/ctrlProp" Target="../ctrlProps/ctrlProp16.xml"/><Relationship Id="rId6" Type="http://schemas.openxmlformats.org/officeDocument/2006/relationships/ctrlProp" Target="../ctrlProps/ctrlProp17.xml"/><Relationship Id="rId1" Type="http://schemas.openxmlformats.org/officeDocument/2006/relationships/printerSettings" Target="../printerSettings/printerSettings8.bin"/><Relationship Id="rId2"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4" Type="http://schemas.openxmlformats.org/officeDocument/2006/relationships/ctrlProp" Target="../ctrlProps/ctrlProp18.xml"/><Relationship Id="rId5" Type="http://schemas.openxmlformats.org/officeDocument/2006/relationships/ctrlProp" Target="../ctrlProps/ctrlProp19.xml"/><Relationship Id="rId1" Type="http://schemas.openxmlformats.org/officeDocument/2006/relationships/printerSettings" Target="../printerSettings/printerSettings9.bin"/><Relationship Id="rId2"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enableFormatConditionsCalculation="0">
    <pageSetUpPr fitToPage="1"/>
  </sheetPr>
  <dimension ref="B3:G61"/>
  <sheetViews>
    <sheetView tabSelected="1" workbookViewId="0">
      <selection activeCell="F6" sqref="F6"/>
    </sheetView>
  </sheetViews>
  <sheetFormatPr baseColWidth="10" defaultColWidth="8.83203125" defaultRowHeight="13" x14ac:dyDescent="0.15"/>
  <cols>
    <col min="1" max="1" width="4.6640625" customWidth="1"/>
    <col min="2" max="7" width="13.33203125" customWidth="1"/>
  </cols>
  <sheetData>
    <row r="3" spans="2:7" ht="14" thickBot="1" x14ac:dyDescent="0.2"/>
    <row r="4" spans="2:7" ht="18" x14ac:dyDescent="0.2">
      <c r="B4" s="593"/>
      <c r="C4" s="594"/>
      <c r="D4" s="2"/>
      <c r="E4" s="2"/>
      <c r="F4" s="3"/>
      <c r="G4" s="4"/>
    </row>
    <row r="5" spans="2:7" x14ac:dyDescent="0.15">
      <c r="B5" s="595"/>
      <c r="C5" s="596"/>
      <c r="D5" s="55"/>
      <c r="E5" s="55"/>
      <c r="F5" s="55"/>
      <c r="G5" s="5"/>
    </row>
    <row r="6" spans="2:7" s="570" customFormat="1" x14ac:dyDescent="0.15">
      <c r="B6" s="595"/>
      <c r="C6" s="596"/>
      <c r="D6" s="55"/>
      <c r="E6" s="55"/>
      <c r="F6" s="741" t="s">
        <v>705</v>
      </c>
      <c r="G6" s="434"/>
    </row>
    <row r="7" spans="2:7" s="570" customFormat="1" x14ac:dyDescent="0.15">
      <c r="B7" s="595"/>
      <c r="C7" s="596"/>
      <c r="D7" s="55"/>
      <c r="E7" s="55"/>
      <c r="F7" s="741" t="s">
        <v>706</v>
      </c>
      <c r="G7" s="434"/>
    </row>
    <row r="8" spans="2:7" x14ac:dyDescent="0.15">
      <c r="B8" s="595"/>
      <c r="C8" s="596"/>
      <c r="D8" s="55"/>
      <c r="E8" s="55"/>
      <c r="F8" s="55"/>
      <c r="G8" s="5"/>
    </row>
    <row r="9" spans="2:7" x14ac:dyDescent="0.15">
      <c r="B9" s="595"/>
      <c r="C9" s="596"/>
      <c r="D9" s="55"/>
      <c r="E9" s="55"/>
      <c r="F9" s="55"/>
      <c r="G9" s="5"/>
    </row>
    <row r="10" spans="2:7" ht="19" x14ac:dyDescent="0.2">
      <c r="B10" s="603" t="s">
        <v>461</v>
      </c>
      <c r="C10" s="604"/>
      <c r="D10" s="604"/>
      <c r="E10" s="604"/>
      <c r="F10" s="604"/>
      <c r="G10" s="605"/>
    </row>
    <row r="11" spans="2:7" ht="19" x14ac:dyDescent="0.2">
      <c r="B11" s="606" t="s">
        <v>704</v>
      </c>
      <c r="C11" s="604"/>
      <c r="D11" s="604"/>
      <c r="E11" s="604"/>
      <c r="F11" s="604"/>
      <c r="G11" s="605"/>
    </row>
    <row r="12" spans="2:7" ht="18" x14ac:dyDescent="0.2">
      <c r="B12" s="607" t="s">
        <v>185</v>
      </c>
      <c r="C12" s="608"/>
      <c r="D12" s="608"/>
      <c r="E12" s="608"/>
      <c r="F12" s="608"/>
      <c r="G12" s="609"/>
    </row>
    <row r="13" spans="2:7" ht="43.5" customHeight="1" x14ac:dyDescent="0.2">
      <c r="B13" s="597" t="s">
        <v>702</v>
      </c>
      <c r="C13" s="598"/>
      <c r="D13" s="598"/>
      <c r="E13" s="598"/>
      <c r="F13" s="598"/>
      <c r="G13" s="599"/>
    </row>
    <row r="14" spans="2:7" ht="63" customHeight="1" x14ac:dyDescent="0.2">
      <c r="B14" s="600" t="s">
        <v>703</v>
      </c>
      <c r="C14" s="601"/>
      <c r="D14" s="601"/>
      <c r="E14" s="601"/>
      <c r="F14" s="601"/>
      <c r="G14" s="602"/>
    </row>
    <row r="15" spans="2:7" x14ac:dyDescent="0.15">
      <c r="B15" s="343"/>
      <c r="C15" s="55"/>
      <c r="D15" s="55"/>
      <c r="E15" s="55"/>
      <c r="F15" s="55"/>
      <c r="G15" s="5"/>
    </row>
    <row r="16" spans="2:7" x14ac:dyDescent="0.15">
      <c r="B16" s="576" t="s">
        <v>417</v>
      </c>
      <c r="C16" s="577"/>
      <c r="D16" s="577"/>
      <c r="E16" s="577"/>
      <c r="F16" s="577"/>
      <c r="G16" s="578"/>
    </row>
    <row r="17" spans="2:7" ht="19" thickBot="1" x14ac:dyDescent="0.25">
      <c r="B17" s="6"/>
      <c r="C17" s="7"/>
      <c r="D17" s="7"/>
      <c r="E17" s="7"/>
      <c r="F17" s="8"/>
      <c r="G17" s="9"/>
    </row>
    <row r="19" spans="2:7" ht="14" thickBot="1" x14ac:dyDescent="0.2"/>
    <row r="20" spans="2:7" ht="15.75" customHeight="1" x14ac:dyDescent="0.2">
      <c r="B20" s="242" t="s">
        <v>378</v>
      </c>
      <c r="C20" s="235"/>
      <c r="D20" s="235"/>
      <c r="E20" s="235"/>
      <c r="F20" s="235"/>
      <c r="G20" s="4"/>
    </row>
    <row r="21" spans="2:7" ht="15.75" customHeight="1" x14ac:dyDescent="0.15">
      <c r="B21" s="343"/>
      <c r="C21" s="55"/>
      <c r="D21" s="55"/>
      <c r="E21" s="55"/>
      <c r="F21" s="55"/>
      <c r="G21" s="5"/>
    </row>
    <row r="22" spans="2:7" ht="15.75" customHeight="1" x14ac:dyDescent="0.15">
      <c r="B22" s="571" t="s">
        <v>517</v>
      </c>
      <c r="C22" s="582"/>
      <c r="D22" s="582"/>
      <c r="E22" s="582"/>
      <c r="F22" s="582"/>
      <c r="G22" s="583"/>
    </row>
    <row r="23" spans="2:7" ht="15.75" customHeight="1" x14ac:dyDescent="0.15">
      <c r="B23" s="571"/>
      <c r="C23" s="582"/>
      <c r="D23" s="582"/>
      <c r="E23" s="582"/>
      <c r="F23" s="582"/>
      <c r="G23" s="583"/>
    </row>
    <row r="24" spans="2:7" ht="15.75" customHeight="1" x14ac:dyDescent="0.15">
      <c r="B24" s="571"/>
      <c r="C24" s="582"/>
      <c r="D24" s="582"/>
      <c r="E24" s="582"/>
      <c r="F24" s="582"/>
      <c r="G24" s="583"/>
    </row>
    <row r="25" spans="2:7" ht="15.75" customHeight="1" x14ac:dyDescent="0.15">
      <c r="B25" s="571"/>
      <c r="C25" s="582"/>
      <c r="D25" s="582"/>
      <c r="E25" s="582"/>
      <c r="F25" s="582"/>
      <c r="G25" s="583"/>
    </row>
    <row r="26" spans="2:7" ht="15.75" customHeight="1" x14ac:dyDescent="0.15">
      <c r="B26" s="571"/>
      <c r="C26" s="582"/>
      <c r="D26" s="582"/>
      <c r="E26" s="582"/>
      <c r="F26" s="582"/>
      <c r="G26" s="583"/>
    </row>
    <row r="27" spans="2:7" ht="15.75" customHeight="1" x14ac:dyDescent="0.2">
      <c r="B27" s="22"/>
      <c r="C27" s="277"/>
      <c r="D27" s="277"/>
      <c r="E27" s="277"/>
      <c r="F27" s="277"/>
      <c r="G27" s="278"/>
    </row>
    <row r="28" spans="2:7" ht="15.75" customHeight="1" x14ac:dyDescent="0.15">
      <c r="B28" s="571" t="s">
        <v>518</v>
      </c>
      <c r="C28" s="572"/>
      <c r="D28" s="572"/>
      <c r="E28" s="572"/>
      <c r="F28" s="572"/>
      <c r="G28" s="573"/>
    </row>
    <row r="29" spans="2:7" ht="15.75" customHeight="1" x14ac:dyDescent="0.15">
      <c r="B29" s="575"/>
      <c r="C29" s="572"/>
      <c r="D29" s="572"/>
      <c r="E29" s="572"/>
      <c r="F29" s="572"/>
      <c r="G29" s="573"/>
    </row>
    <row r="30" spans="2:7" ht="15.75" customHeight="1" x14ac:dyDescent="0.15">
      <c r="B30" s="575"/>
      <c r="C30" s="572"/>
      <c r="D30" s="572"/>
      <c r="E30" s="572"/>
      <c r="F30" s="572"/>
      <c r="G30" s="573"/>
    </row>
    <row r="31" spans="2:7" ht="15.75" customHeight="1" x14ac:dyDescent="0.15">
      <c r="B31" s="575"/>
      <c r="C31" s="572"/>
      <c r="D31" s="572"/>
      <c r="E31" s="572"/>
      <c r="F31" s="572"/>
      <c r="G31" s="573"/>
    </row>
    <row r="32" spans="2:7" ht="15.75" customHeight="1" x14ac:dyDescent="0.2">
      <c r="B32" s="22"/>
      <c r="C32" s="18"/>
      <c r="D32" s="18"/>
      <c r="E32" s="18"/>
      <c r="F32" s="18"/>
      <c r="G32" s="19"/>
    </row>
    <row r="33" spans="2:7" ht="15.75" customHeight="1" x14ac:dyDescent="0.15">
      <c r="B33" s="571" t="s">
        <v>677</v>
      </c>
      <c r="C33" s="582"/>
      <c r="D33" s="582"/>
      <c r="E33" s="582"/>
      <c r="F33" s="582"/>
      <c r="G33" s="583"/>
    </row>
    <row r="34" spans="2:7" ht="15.75" customHeight="1" x14ac:dyDescent="0.15">
      <c r="B34" s="571"/>
      <c r="C34" s="582"/>
      <c r="D34" s="582"/>
      <c r="E34" s="582"/>
      <c r="F34" s="582"/>
      <c r="G34" s="583"/>
    </row>
    <row r="35" spans="2:7" ht="15.75" customHeight="1" x14ac:dyDescent="0.15">
      <c r="B35" s="571"/>
      <c r="C35" s="582"/>
      <c r="D35" s="582"/>
      <c r="E35" s="582"/>
      <c r="F35" s="582"/>
      <c r="G35" s="583"/>
    </row>
    <row r="36" spans="2:7" ht="15.75" customHeight="1" x14ac:dyDescent="0.2">
      <c r="B36" s="22"/>
      <c r="C36" s="18"/>
      <c r="D36" s="18"/>
      <c r="E36" s="18"/>
      <c r="F36" s="18"/>
      <c r="G36" s="19"/>
    </row>
    <row r="37" spans="2:7" ht="15.75" customHeight="1" x14ac:dyDescent="0.15">
      <c r="B37" s="571" t="s">
        <v>103</v>
      </c>
      <c r="C37" s="574"/>
      <c r="D37" s="574"/>
      <c r="E37" s="574"/>
      <c r="F37" s="574"/>
      <c r="G37" s="573"/>
    </row>
    <row r="38" spans="2:7" ht="15.75" customHeight="1" x14ac:dyDescent="0.15">
      <c r="B38" s="575"/>
      <c r="C38" s="574"/>
      <c r="D38" s="574"/>
      <c r="E38" s="574"/>
      <c r="F38" s="574"/>
      <c r="G38" s="573"/>
    </row>
    <row r="39" spans="2:7" ht="15.75" customHeight="1" x14ac:dyDescent="0.15">
      <c r="B39" s="575"/>
      <c r="C39" s="574"/>
      <c r="D39" s="574"/>
      <c r="E39" s="574"/>
      <c r="F39" s="574"/>
      <c r="G39" s="573"/>
    </row>
    <row r="40" spans="2:7" ht="15.75" customHeight="1" x14ac:dyDescent="0.2">
      <c r="B40" s="22"/>
      <c r="C40" s="18"/>
      <c r="D40" s="18"/>
      <c r="E40" s="18"/>
      <c r="F40" s="18"/>
      <c r="G40" s="19"/>
    </row>
    <row r="41" spans="2:7" ht="15.75" customHeight="1" x14ac:dyDescent="0.15">
      <c r="B41" s="571" t="s">
        <v>166</v>
      </c>
      <c r="C41" s="584"/>
      <c r="D41" s="584"/>
      <c r="E41" s="584"/>
      <c r="F41" s="584"/>
      <c r="G41" s="585"/>
    </row>
    <row r="42" spans="2:7" ht="15.75" customHeight="1" x14ac:dyDescent="0.15">
      <c r="B42" s="586"/>
      <c r="C42" s="584"/>
      <c r="D42" s="584"/>
      <c r="E42" s="584"/>
      <c r="F42" s="584"/>
      <c r="G42" s="585"/>
    </row>
    <row r="43" spans="2:7" ht="15.75" customHeight="1" x14ac:dyDescent="0.15">
      <c r="B43" s="586"/>
      <c r="C43" s="584"/>
      <c r="D43" s="584"/>
      <c r="E43" s="584"/>
      <c r="F43" s="584"/>
      <c r="G43" s="585"/>
    </row>
    <row r="44" spans="2:7" ht="15.75" customHeight="1" x14ac:dyDescent="0.15">
      <c r="B44" s="586"/>
      <c r="C44" s="584"/>
      <c r="D44" s="584"/>
      <c r="E44" s="584"/>
      <c r="F44" s="584"/>
      <c r="G44" s="585"/>
    </row>
    <row r="45" spans="2:7" ht="15.75" customHeight="1" x14ac:dyDescent="0.2">
      <c r="B45" s="407"/>
      <c r="C45" s="408"/>
      <c r="D45" s="408"/>
      <c r="E45" s="408"/>
      <c r="F45" s="408"/>
      <c r="G45" s="406"/>
    </row>
    <row r="46" spans="2:7" ht="15.75" customHeight="1" x14ac:dyDescent="0.2">
      <c r="B46" s="571" t="s">
        <v>462</v>
      </c>
      <c r="C46" s="572"/>
      <c r="D46" s="572"/>
      <c r="E46" s="572"/>
      <c r="F46" s="572"/>
      <c r="G46" s="573"/>
    </row>
    <row r="47" spans="2:7" ht="15.75" customHeight="1" x14ac:dyDescent="0.2">
      <c r="B47" s="571" t="s">
        <v>463</v>
      </c>
      <c r="C47" s="572"/>
      <c r="D47" s="572"/>
      <c r="E47" s="572"/>
      <c r="F47" s="449"/>
      <c r="G47" s="5"/>
    </row>
    <row r="48" spans="2:7" ht="15.75" customHeight="1" x14ac:dyDescent="0.2">
      <c r="B48" s="407"/>
      <c r="C48" s="408"/>
      <c r="D48" s="408"/>
      <c r="E48" s="408"/>
      <c r="F48" s="408"/>
      <c r="G48" s="406"/>
    </row>
    <row r="49" spans="2:7" ht="15.75" customHeight="1" x14ac:dyDescent="0.15">
      <c r="B49" s="571" t="s">
        <v>679</v>
      </c>
      <c r="C49" s="587"/>
      <c r="D49" s="587"/>
      <c r="E49" s="587"/>
      <c r="F49" s="587"/>
      <c r="G49" s="588"/>
    </row>
    <row r="50" spans="2:7" ht="15.75" customHeight="1" x14ac:dyDescent="0.15">
      <c r="B50" s="589"/>
      <c r="C50" s="587"/>
      <c r="D50" s="587"/>
      <c r="E50" s="587"/>
      <c r="F50" s="587"/>
      <c r="G50" s="588"/>
    </row>
    <row r="51" spans="2:7" ht="15.75" customHeight="1" x14ac:dyDescent="0.15">
      <c r="B51" s="589"/>
      <c r="C51" s="587"/>
      <c r="D51" s="587"/>
      <c r="E51" s="587"/>
      <c r="F51" s="587"/>
      <c r="G51" s="588"/>
    </row>
    <row r="52" spans="2:7" ht="15.75" customHeight="1" x14ac:dyDescent="0.15">
      <c r="B52" s="571" t="s">
        <v>680</v>
      </c>
      <c r="C52" s="590"/>
      <c r="D52" s="590"/>
      <c r="E52" s="590"/>
      <c r="F52" s="590"/>
      <c r="G52" s="591"/>
    </row>
    <row r="53" spans="2:7" ht="15.75" customHeight="1" x14ac:dyDescent="0.15">
      <c r="B53" s="592"/>
      <c r="C53" s="590"/>
      <c r="D53" s="590"/>
      <c r="E53" s="590"/>
      <c r="F53" s="590"/>
      <c r="G53" s="591"/>
    </row>
    <row r="54" spans="2:7" ht="15.75" customHeight="1" x14ac:dyDescent="0.15">
      <c r="B54" s="287"/>
      <c r="C54" s="288"/>
      <c r="D54" s="288"/>
      <c r="E54" s="288"/>
      <c r="F54" s="288"/>
      <c r="G54" s="291"/>
    </row>
    <row r="55" spans="2:7" ht="15.75" customHeight="1" x14ac:dyDescent="0.15">
      <c r="B55" s="571" t="s">
        <v>104</v>
      </c>
      <c r="C55" s="572"/>
      <c r="D55" s="572"/>
      <c r="E55" s="572"/>
      <c r="F55" s="572"/>
      <c r="G55" s="573"/>
    </row>
    <row r="56" spans="2:7" ht="14" thickBot="1" x14ac:dyDescent="0.2">
      <c r="B56" s="579"/>
      <c r="C56" s="580"/>
      <c r="D56" s="580"/>
      <c r="E56" s="580"/>
      <c r="F56" s="580"/>
      <c r="G56" s="581"/>
    </row>
    <row r="57" spans="2:7" x14ac:dyDescent="0.15">
      <c r="B57" s="342"/>
      <c r="C57" s="342"/>
      <c r="D57" s="342"/>
      <c r="E57" s="342"/>
      <c r="F57" s="342"/>
    </row>
    <row r="58" spans="2:7" x14ac:dyDescent="0.15">
      <c r="B58" s="342"/>
      <c r="C58" s="342"/>
      <c r="D58" s="342"/>
      <c r="E58" s="342"/>
      <c r="F58" s="342"/>
    </row>
    <row r="59" spans="2:7" x14ac:dyDescent="0.15">
      <c r="B59" s="342"/>
      <c r="C59" s="342"/>
      <c r="D59" s="342"/>
      <c r="E59" s="342"/>
      <c r="F59" s="342"/>
    </row>
    <row r="60" spans="2:7" x14ac:dyDescent="0.15">
      <c r="B60" s="342"/>
      <c r="C60" s="342"/>
      <c r="D60" s="342"/>
      <c r="E60" s="342"/>
      <c r="F60" s="342"/>
    </row>
    <row r="61" spans="2:7" x14ac:dyDescent="0.15">
      <c r="B61" s="208"/>
      <c r="C61" s="208"/>
      <c r="D61" s="208"/>
      <c r="E61" s="208"/>
      <c r="F61" s="208"/>
    </row>
  </sheetData>
  <mergeCells count="17">
    <mergeCell ref="B4:C9"/>
    <mergeCell ref="B13:G13"/>
    <mergeCell ref="B14:G14"/>
    <mergeCell ref="B10:G10"/>
    <mergeCell ref="B11:G11"/>
    <mergeCell ref="B12:G12"/>
    <mergeCell ref="B46:G46"/>
    <mergeCell ref="B37:G39"/>
    <mergeCell ref="B16:G16"/>
    <mergeCell ref="B47:E47"/>
    <mergeCell ref="B55:G56"/>
    <mergeCell ref="B22:G26"/>
    <mergeCell ref="B33:G35"/>
    <mergeCell ref="B41:G44"/>
    <mergeCell ref="B28:G31"/>
    <mergeCell ref="B49:G51"/>
    <mergeCell ref="B52:G53"/>
  </mergeCells>
  <phoneticPr fontId="0" type="noConversion"/>
  <printOptions horizontalCentered="1"/>
  <pageMargins left="0.75" right="0.75" top="1" bottom="1" header="0.5" footer="0.5"/>
  <pageSetup scale="70" orientation="portrait" blackAndWhite="1" horizontalDpi="300" verticalDpi="300" r:id="rId1"/>
  <headerFooter alignWithMargins="0">
    <oddHeader>&amp;L&amp;"Times New Roman,Regular"&amp;12&amp;D&amp;C&amp;"Times New Roman,Regular"&amp;12FastTrac Financial Template</oddHeader>
    <oddFooter>&amp;C&amp;"Times New Roman,Regular"&amp;12Instructions</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73" r:id="rId4" name="Button 37">
              <controlPr defaultSize="0" print="0" autoFill="0" autoPict="0" macro="[0]!Print_Instructions">
                <anchor>
                  <from>
                    <xdr:col>1</xdr:col>
                    <xdr:colOff>12700</xdr:colOff>
                    <xdr:row>0</xdr:row>
                    <xdr:rowOff>101600</xdr:rowOff>
                  </from>
                  <to>
                    <xdr:col>2</xdr:col>
                    <xdr:colOff>762000</xdr:colOff>
                    <xdr:row>2</xdr:row>
                    <xdr:rowOff>25400</xdr:rowOff>
                  </to>
                </anchor>
              </controlPr>
            </control>
          </mc:Choice>
          <mc:Fallback/>
        </mc:AlternateContent>
      </controls>
    </mc:Choice>
    <mc:Fallback/>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enableFormatConditionsCalculation="0"/>
  <dimension ref="A1:IV543"/>
  <sheetViews>
    <sheetView workbookViewId="0"/>
  </sheetViews>
  <sheetFormatPr baseColWidth="10" defaultColWidth="12.83203125" defaultRowHeight="14" x14ac:dyDescent="0.15"/>
  <cols>
    <col min="1" max="1" width="20.6640625" style="78" bestFit="1" customWidth="1"/>
    <col min="2" max="16384" width="12.83203125" style="78"/>
  </cols>
  <sheetData>
    <row r="1" spans="1:8" ht="15" x14ac:dyDescent="0.15">
      <c r="A1" s="508"/>
      <c r="F1" s="708" t="s">
        <v>505</v>
      </c>
      <c r="G1" s="708"/>
      <c r="H1" s="708"/>
    </row>
    <row r="2" spans="1:8" x14ac:dyDescent="0.15">
      <c r="B2" s="508"/>
    </row>
    <row r="3" spans="1:8" ht="15" thickBot="1" x14ac:dyDescent="0.2"/>
    <row r="4" spans="1:8" x14ac:dyDescent="0.15">
      <c r="B4" s="509" t="s">
        <v>265</v>
      </c>
      <c r="C4" s="510"/>
      <c r="D4" s="510"/>
      <c r="E4" s="510"/>
      <c r="F4" s="510"/>
      <c r="G4" s="510"/>
      <c r="H4" s="511"/>
    </row>
    <row r="5" spans="1:8" x14ac:dyDescent="0.15">
      <c r="B5" s="709" t="s">
        <v>532</v>
      </c>
      <c r="C5" s="710"/>
      <c r="D5" s="710"/>
      <c r="E5" s="710"/>
      <c r="F5" s="710"/>
      <c r="G5" s="710"/>
      <c r="H5" s="711"/>
    </row>
    <row r="6" spans="1:8" x14ac:dyDescent="0.15">
      <c r="B6" s="709"/>
      <c r="C6" s="710"/>
      <c r="D6" s="710"/>
      <c r="E6" s="710"/>
      <c r="F6" s="710"/>
      <c r="G6" s="710"/>
      <c r="H6" s="711"/>
    </row>
    <row r="7" spans="1:8" x14ac:dyDescent="0.15">
      <c r="B7" s="709"/>
      <c r="C7" s="710"/>
      <c r="D7" s="710"/>
      <c r="E7" s="710"/>
      <c r="F7" s="710"/>
      <c r="G7" s="710"/>
      <c r="H7" s="711"/>
    </row>
    <row r="8" spans="1:8" x14ac:dyDescent="0.15">
      <c r="B8" s="712"/>
      <c r="C8" s="710"/>
      <c r="D8" s="710"/>
      <c r="E8" s="710"/>
      <c r="F8" s="710"/>
      <c r="G8" s="710"/>
      <c r="H8" s="711"/>
    </row>
    <row r="9" spans="1:8" x14ac:dyDescent="0.15">
      <c r="B9" s="712"/>
      <c r="C9" s="710"/>
      <c r="D9" s="710"/>
      <c r="E9" s="710"/>
      <c r="F9" s="710"/>
      <c r="G9" s="710"/>
      <c r="H9" s="711"/>
    </row>
    <row r="10" spans="1:8" x14ac:dyDescent="0.15">
      <c r="B10" s="512"/>
      <c r="C10" s="513"/>
      <c r="D10" s="513"/>
      <c r="E10" s="513"/>
      <c r="F10" s="513"/>
      <c r="G10" s="513"/>
      <c r="H10" s="514"/>
    </row>
    <row r="11" spans="1:8" x14ac:dyDescent="0.15">
      <c r="B11" s="709" t="s">
        <v>266</v>
      </c>
      <c r="C11" s="710"/>
      <c r="D11" s="710"/>
      <c r="E11" s="710"/>
      <c r="F11" s="710"/>
      <c r="G11" s="710"/>
      <c r="H11" s="711"/>
    </row>
    <row r="12" spans="1:8" x14ac:dyDescent="0.15">
      <c r="B12" s="712"/>
      <c r="C12" s="710"/>
      <c r="D12" s="710"/>
      <c r="E12" s="710"/>
      <c r="F12" s="710"/>
      <c r="G12" s="710"/>
      <c r="H12" s="711"/>
    </row>
    <row r="13" spans="1:8" x14ac:dyDescent="0.15">
      <c r="B13" s="512"/>
      <c r="C13" s="513"/>
      <c r="D13" s="513"/>
      <c r="E13" s="513"/>
      <c r="F13" s="513"/>
      <c r="G13" s="513"/>
      <c r="H13" s="514"/>
    </row>
    <row r="14" spans="1:8" ht="15.75" customHeight="1" x14ac:dyDescent="0.15">
      <c r="B14" s="709" t="s">
        <v>509</v>
      </c>
      <c r="C14" s="713"/>
      <c r="D14" s="713"/>
      <c r="E14" s="713"/>
      <c r="F14" s="713"/>
      <c r="G14" s="713"/>
      <c r="H14" s="714"/>
    </row>
    <row r="15" spans="1:8" ht="15" thickBot="1" x14ac:dyDescent="0.2">
      <c r="B15" s="715"/>
      <c r="C15" s="716"/>
      <c r="D15" s="716"/>
      <c r="E15" s="716"/>
      <c r="F15" s="716"/>
      <c r="G15" s="716"/>
      <c r="H15" s="717"/>
    </row>
    <row r="16" spans="1:8" x14ac:dyDescent="0.15">
      <c r="B16" s="566"/>
      <c r="C16" s="567"/>
      <c r="D16" s="567"/>
      <c r="E16" s="567"/>
      <c r="F16" s="567"/>
      <c r="G16" s="567"/>
      <c r="H16" s="567"/>
    </row>
    <row r="17" spans="1:256" x14ac:dyDescent="0.15">
      <c r="H17" s="515"/>
      <c r="I17" s="528"/>
      <c r="J17" s="528"/>
      <c r="K17" s="528"/>
      <c r="L17" s="528"/>
      <c r="M17" s="528"/>
      <c r="N17" s="528"/>
      <c r="O17" s="528"/>
      <c r="P17" s="528"/>
      <c r="Q17" s="528"/>
      <c r="R17" s="528"/>
      <c r="S17" s="528"/>
      <c r="T17" s="528"/>
    </row>
    <row r="18" spans="1:256" x14ac:dyDescent="0.15">
      <c r="H18" s="515"/>
      <c r="I18" s="528"/>
      <c r="J18" s="528"/>
      <c r="K18" s="528"/>
      <c r="L18" s="528"/>
      <c r="M18" s="528"/>
      <c r="N18" s="528"/>
      <c r="O18" s="528"/>
      <c r="P18" s="528"/>
      <c r="Q18" s="528"/>
      <c r="R18" s="528"/>
      <c r="S18" s="528"/>
      <c r="T18" s="528"/>
    </row>
    <row r="19" spans="1:256" ht="15" thickBot="1" x14ac:dyDescent="0.2">
      <c r="H19" s="515"/>
      <c r="I19" s="528"/>
      <c r="J19" s="528"/>
      <c r="K19" s="528"/>
      <c r="L19" s="528"/>
      <c r="M19" s="528"/>
      <c r="N19" s="528"/>
      <c r="O19" s="528"/>
      <c r="P19" s="528"/>
      <c r="Q19" s="528"/>
      <c r="R19" s="528"/>
      <c r="S19" s="528"/>
      <c r="T19" s="528"/>
    </row>
    <row r="20" spans="1:256" x14ac:dyDescent="0.15">
      <c r="B20" s="509"/>
      <c r="C20" s="510"/>
      <c r="D20" s="510"/>
      <c r="E20" s="510"/>
      <c r="F20" s="511"/>
      <c r="H20" s="516"/>
      <c r="I20" s="529"/>
      <c r="J20" s="529"/>
      <c r="K20" s="529"/>
      <c r="L20" s="529"/>
      <c r="M20" s="529"/>
      <c r="N20" s="528"/>
      <c r="O20" s="528"/>
      <c r="P20" s="528"/>
      <c r="Q20" s="528"/>
      <c r="R20" s="528"/>
      <c r="S20" s="528"/>
      <c r="T20" s="528"/>
    </row>
    <row r="21" spans="1:256" x14ac:dyDescent="0.15">
      <c r="B21" s="534"/>
      <c r="C21" s="546" t="s">
        <v>506</v>
      </c>
      <c r="D21" s="513"/>
      <c r="E21" s="513"/>
      <c r="F21" s="514"/>
      <c r="H21" s="516"/>
      <c r="I21" s="529"/>
      <c r="J21" s="529"/>
      <c r="K21" s="529"/>
      <c r="L21" s="529"/>
      <c r="M21" s="529"/>
      <c r="N21" s="528"/>
      <c r="O21" s="528"/>
      <c r="P21" s="528"/>
      <c r="Q21" s="528"/>
      <c r="R21" s="528"/>
      <c r="S21" s="528"/>
      <c r="T21" s="528"/>
    </row>
    <row r="22" spans="1:256" x14ac:dyDescent="0.15">
      <c r="B22" s="512"/>
      <c r="C22" s="513" t="s">
        <v>620</v>
      </c>
      <c r="D22" s="513"/>
      <c r="E22" s="565">
        <v>0</v>
      </c>
      <c r="F22" s="514"/>
      <c r="H22" s="516"/>
      <c r="I22" s="529"/>
      <c r="J22" s="530"/>
      <c r="K22" s="530"/>
      <c r="L22" s="531"/>
      <c r="M22" s="529"/>
      <c r="N22" s="528"/>
      <c r="O22" s="528"/>
      <c r="P22" s="529"/>
      <c r="Q22" s="530"/>
      <c r="R22" s="531"/>
      <c r="S22" s="528"/>
      <c r="T22" s="528"/>
    </row>
    <row r="23" spans="1:256" x14ac:dyDescent="0.15">
      <c r="B23" s="512"/>
      <c r="C23" s="513" t="s">
        <v>621</v>
      </c>
      <c r="D23" s="513"/>
      <c r="E23" s="517">
        <v>0</v>
      </c>
      <c r="F23" s="514"/>
      <c r="H23" s="516"/>
      <c r="I23" s="529"/>
      <c r="J23" s="530"/>
      <c r="K23" s="530"/>
      <c r="L23" s="532"/>
      <c r="M23" s="529"/>
      <c r="N23" s="528"/>
      <c r="O23" s="528"/>
      <c r="P23" s="529"/>
      <c r="Q23" s="530"/>
      <c r="R23" s="532"/>
      <c r="S23" s="528"/>
      <c r="T23" s="528"/>
    </row>
    <row r="24" spans="1:256" x14ac:dyDescent="0.15">
      <c r="B24" s="512"/>
      <c r="C24" s="513" t="s">
        <v>622</v>
      </c>
      <c r="D24" s="513"/>
      <c r="E24" s="397">
        <v>0</v>
      </c>
      <c r="F24" s="514"/>
      <c r="H24" s="516"/>
      <c r="I24" s="529"/>
      <c r="J24" s="530"/>
      <c r="K24" s="530"/>
      <c r="L24" s="533"/>
      <c r="M24" s="529"/>
      <c r="N24" s="528"/>
      <c r="O24" s="528"/>
      <c r="P24" s="529"/>
      <c r="Q24" s="530"/>
      <c r="R24" s="533"/>
      <c r="S24" s="528"/>
      <c r="T24" s="528"/>
    </row>
    <row r="25" spans="1:256" ht="15" thickBot="1" x14ac:dyDescent="0.2">
      <c r="B25" s="518"/>
      <c r="C25" s="519"/>
      <c r="D25" s="519"/>
      <c r="E25" s="519"/>
      <c r="F25" s="520"/>
      <c r="H25" s="516"/>
      <c r="I25" s="529"/>
      <c r="J25" s="529"/>
      <c r="K25" s="529"/>
      <c r="L25" s="529"/>
      <c r="M25" s="529"/>
      <c r="N25" s="528"/>
      <c r="O25" s="528"/>
      <c r="P25" s="528"/>
      <c r="Q25" s="528"/>
      <c r="R25" s="528"/>
      <c r="S25" s="528"/>
      <c r="T25" s="528"/>
    </row>
    <row r="26" spans="1:256" x14ac:dyDescent="0.15">
      <c r="H26" s="515"/>
      <c r="I26" s="528"/>
      <c r="J26" s="528"/>
      <c r="K26" s="528"/>
      <c r="L26" s="528"/>
      <c r="M26" s="528"/>
      <c r="N26" s="528"/>
      <c r="O26" s="528"/>
      <c r="P26" s="528"/>
      <c r="Q26" s="528"/>
      <c r="R26" s="528"/>
      <c r="S26" s="528"/>
      <c r="T26" s="528"/>
    </row>
    <row r="27" spans="1:256" x14ac:dyDescent="0.15">
      <c r="F27" s="523"/>
      <c r="H27" s="31"/>
      <c r="M27" s="523"/>
      <c r="S27" s="523"/>
    </row>
    <row r="28" spans="1:256" s="508" customFormat="1" x14ac:dyDescent="0.15">
      <c r="A28" s="525" t="s">
        <v>623</v>
      </c>
      <c r="B28" s="522"/>
      <c r="C28" s="521">
        <v>1</v>
      </c>
      <c r="D28" s="521" t="str">
        <f t="shared" ref="D28:N28" si="0">IF(C28=" "," ",IF($E$24&gt;=C28+1,C28+1," "))</f>
        <v xml:space="preserve"> </v>
      </c>
      <c r="E28" s="521" t="str">
        <f t="shared" si="0"/>
        <v xml:space="preserve"> </v>
      </c>
      <c r="F28" s="521" t="str">
        <f t="shared" si="0"/>
        <v xml:space="preserve"> </v>
      </c>
      <c r="G28" s="521" t="str">
        <f t="shared" si="0"/>
        <v xml:space="preserve"> </v>
      </c>
      <c r="H28" s="521" t="str">
        <f t="shared" si="0"/>
        <v xml:space="preserve"> </v>
      </c>
      <c r="I28" s="521" t="str">
        <f t="shared" si="0"/>
        <v xml:space="preserve"> </v>
      </c>
      <c r="J28" s="521" t="str">
        <f t="shared" si="0"/>
        <v xml:space="preserve"> </v>
      </c>
      <c r="K28" s="521" t="str">
        <f t="shared" si="0"/>
        <v xml:space="preserve"> </v>
      </c>
      <c r="L28" s="521" t="str">
        <f t="shared" si="0"/>
        <v xml:space="preserve"> </v>
      </c>
      <c r="M28" s="521" t="str">
        <f t="shared" si="0"/>
        <v xml:space="preserve"> </v>
      </c>
      <c r="N28" s="521" t="str">
        <f t="shared" si="0"/>
        <v xml:space="preserve"> </v>
      </c>
      <c r="O28" s="521" t="str">
        <f t="shared" ref="O28:BZ28" si="1">IF(N28=" "," ",IF($E$24&gt;=N28+1,N28+1," "))</f>
        <v xml:space="preserve"> </v>
      </c>
      <c r="P28" s="521" t="str">
        <f t="shared" si="1"/>
        <v xml:space="preserve"> </v>
      </c>
      <c r="Q28" s="521" t="str">
        <f t="shared" si="1"/>
        <v xml:space="preserve"> </v>
      </c>
      <c r="R28" s="521" t="str">
        <f t="shared" si="1"/>
        <v xml:space="preserve"> </v>
      </c>
      <c r="S28" s="521" t="str">
        <f t="shared" si="1"/>
        <v xml:space="preserve"> </v>
      </c>
      <c r="T28" s="521" t="str">
        <f t="shared" si="1"/>
        <v xml:space="preserve"> </v>
      </c>
      <c r="U28" s="521" t="str">
        <f t="shared" si="1"/>
        <v xml:space="preserve"> </v>
      </c>
      <c r="V28" s="521" t="str">
        <f t="shared" si="1"/>
        <v xml:space="preserve"> </v>
      </c>
      <c r="W28" s="521" t="str">
        <f t="shared" si="1"/>
        <v xml:space="preserve"> </v>
      </c>
      <c r="X28" s="521" t="str">
        <f t="shared" si="1"/>
        <v xml:space="preserve"> </v>
      </c>
      <c r="Y28" s="521" t="str">
        <f t="shared" si="1"/>
        <v xml:space="preserve"> </v>
      </c>
      <c r="Z28" s="521" t="str">
        <f t="shared" si="1"/>
        <v xml:space="preserve"> </v>
      </c>
      <c r="AA28" s="521" t="str">
        <f t="shared" si="1"/>
        <v xml:space="preserve"> </v>
      </c>
      <c r="AB28" s="521" t="str">
        <f t="shared" si="1"/>
        <v xml:space="preserve"> </v>
      </c>
      <c r="AC28" s="521" t="str">
        <f t="shared" si="1"/>
        <v xml:space="preserve"> </v>
      </c>
      <c r="AD28" s="521" t="str">
        <f t="shared" si="1"/>
        <v xml:space="preserve"> </v>
      </c>
      <c r="AE28" s="521" t="str">
        <f t="shared" si="1"/>
        <v xml:space="preserve"> </v>
      </c>
      <c r="AF28" s="521" t="str">
        <f t="shared" si="1"/>
        <v xml:space="preserve"> </v>
      </c>
      <c r="AG28" s="521" t="str">
        <f t="shared" si="1"/>
        <v xml:space="preserve"> </v>
      </c>
      <c r="AH28" s="521" t="str">
        <f t="shared" si="1"/>
        <v xml:space="preserve"> </v>
      </c>
      <c r="AI28" s="521" t="str">
        <f t="shared" si="1"/>
        <v xml:space="preserve"> </v>
      </c>
      <c r="AJ28" s="521" t="str">
        <f t="shared" si="1"/>
        <v xml:space="preserve"> </v>
      </c>
      <c r="AK28" s="521" t="str">
        <f t="shared" si="1"/>
        <v xml:space="preserve"> </v>
      </c>
      <c r="AL28" s="521" t="str">
        <f t="shared" si="1"/>
        <v xml:space="preserve"> </v>
      </c>
      <c r="AM28" s="521" t="str">
        <f t="shared" si="1"/>
        <v xml:space="preserve"> </v>
      </c>
      <c r="AN28" s="521" t="str">
        <f t="shared" si="1"/>
        <v xml:space="preserve"> </v>
      </c>
      <c r="AO28" s="521" t="str">
        <f t="shared" si="1"/>
        <v xml:space="preserve"> </v>
      </c>
      <c r="AP28" s="521" t="str">
        <f t="shared" si="1"/>
        <v xml:space="preserve"> </v>
      </c>
      <c r="AQ28" s="521" t="str">
        <f t="shared" si="1"/>
        <v xml:space="preserve"> </v>
      </c>
      <c r="AR28" s="521" t="str">
        <f t="shared" si="1"/>
        <v xml:space="preserve"> </v>
      </c>
      <c r="AS28" s="521" t="str">
        <f t="shared" si="1"/>
        <v xml:space="preserve"> </v>
      </c>
      <c r="AT28" s="521" t="str">
        <f t="shared" si="1"/>
        <v xml:space="preserve"> </v>
      </c>
      <c r="AU28" s="521" t="str">
        <f t="shared" si="1"/>
        <v xml:space="preserve"> </v>
      </c>
      <c r="AV28" s="521" t="str">
        <f t="shared" si="1"/>
        <v xml:space="preserve"> </v>
      </c>
      <c r="AW28" s="521" t="str">
        <f t="shared" si="1"/>
        <v xml:space="preserve"> </v>
      </c>
      <c r="AX28" s="521" t="str">
        <f t="shared" si="1"/>
        <v xml:space="preserve"> </v>
      </c>
      <c r="AY28" s="521" t="str">
        <f t="shared" si="1"/>
        <v xml:space="preserve"> </v>
      </c>
      <c r="AZ28" s="521" t="str">
        <f t="shared" si="1"/>
        <v xml:space="preserve"> </v>
      </c>
      <c r="BA28" s="521" t="str">
        <f t="shared" si="1"/>
        <v xml:space="preserve"> </v>
      </c>
      <c r="BB28" s="521" t="str">
        <f t="shared" si="1"/>
        <v xml:space="preserve"> </v>
      </c>
      <c r="BC28" s="521" t="str">
        <f t="shared" si="1"/>
        <v xml:space="preserve"> </v>
      </c>
      <c r="BD28" s="521" t="str">
        <f t="shared" si="1"/>
        <v xml:space="preserve"> </v>
      </c>
      <c r="BE28" s="521" t="str">
        <f t="shared" si="1"/>
        <v xml:space="preserve"> </v>
      </c>
      <c r="BF28" s="521" t="str">
        <f t="shared" si="1"/>
        <v xml:space="preserve"> </v>
      </c>
      <c r="BG28" s="521" t="str">
        <f t="shared" si="1"/>
        <v xml:space="preserve"> </v>
      </c>
      <c r="BH28" s="521" t="str">
        <f t="shared" si="1"/>
        <v xml:space="preserve"> </v>
      </c>
      <c r="BI28" s="521" t="str">
        <f t="shared" si="1"/>
        <v xml:space="preserve"> </v>
      </c>
      <c r="BJ28" s="521" t="str">
        <f t="shared" si="1"/>
        <v xml:space="preserve"> </v>
      </c>
      <c r="BK28" s="521" t="str">
        <f t="shared" si="1"/>
        <v xml:space="preserve"> </v>
      </c>
      <c r="BL28" s="521" t="str">
        <f t="shared" si="1"/>
        <v xml:space="preserve"> </v>
      </c>
      <c r="BM28" s="521" t="str">
        <f t="shared" si="1"/>
        <v xml:space="preserve"> </v>
      </c>
      <c r="BN28" s="521" t="str">
        <f t="shared" si="1"/>
        <v xml:space="preserve"> </v>
      </c>
      <c r="BO28" s="521" t="str">
        <f t="shared" si="1"/>
        <v xml:space="preserve"> </v>
      </c>
      <c r="BP28" s="521" t="str">
        <f t="shared" si="1"/>
        <v xml:space="preserve"> </v>
      </c>
      <c r="BQ28" s="521" t="str">
        <f t="shared" si="1"/>
        <v xml:space="preserve"> </v>
      </c>
      <c r="BR28" s="521" t="str">
        <f t="shared" si="1"/>
        <v xml:space="preserve"> </v>
      </c>
      <c r="BS28" s="521" t="str">
        <f t="shared" si="1"/>
        <v xml:space="preserve"> </v>
      </c>
      <c r="BT28" s="521" t="str">
        <f t="shared" si="1"/>
        <v xml:space="preserve"> </v>
      </c>
      <c r="BU28" s="521" t="str">
        <f t="shared" si="1"/>
        <v xml:space="preserve"> </v>
      </c>
      <c r="BV28" s="521" t="str">
        <f t="shared" si="1"/>
        <v xml:space="preserve"> </v>
      </c>
      <c r="BW28" s="521" t="str">
        <f t="shared" si="1"/>
        <v xml:space="preserve"> </v>
      </c>
      <c r="BX28" s="521" t="str">
        <f t="shared" si="1"/>
        <v xml:space="preserve"> </v>
      </c>
      <c r="BY28" s="521" t="str">
        <f t="shared" si="1"/>
        <v xml:space="preserve"> </v>
      </c>
      <c r="BZ28" s="521" t="str">
        <f t="shared" si="1"/>
        <v xml:space="preserve"> </v>
      </c>
      <c r="CA28" s="521" t="str">
        <f t="shared" ref="CA28:EL28" si="2">IF(BZ28=" "," ",IF($E$24&gt;=BZ28+1,BZ28+1," "))</f>
        <v xml:space="preserve"> </v>
      </c>
      <c r="CB28" s="521" t="str">
        <f t="shared" si="2"/>
        <v xml:space="preserve"> </v>
      </c>
      <c r="CC28" s="521" t="str">
        <f t="shared" si="2"/>
        <v xml:space="preserve"> </v>
      </c>
      <c r="CD28" s="521" t="str">
        <f t="shared" si="2"/>
        <v xml:space="preserve"> </v>
      </c>
      <c r="CE28" s="521" t="str">
        <f t="shared" si="2"/>
        <v xml:space="preserve"> </v>
      </c>
      <c r="CF28" s="521" t="str">
        <f t="shared" si="2"/>
        <v xml:space="preserve"> </v>
      </c>
      <c r="CG28" s="521" t="str">
        <f t="shared" si="2"/>
        <v xml:space="preserve"> </v>
      </c>
      <c r="CH28" s="521" t="str">
        <f t="shared" si="2"/>
        <v xml:space="preserve"> </v>
      </c>
      <c r="CI28" s="521" t="str">
        <f t="shared" si="2"/>
        <v xml:space="preserve"> </v>
      </c>
      <c r="CJ28" s="521" t="str">
        <f t="shared" si="2"/>
        <v xml:space="preserve"> </v>
      </c>
      <c r="CK28" s="521" t="str">
        <f t="shared" si="2"/>
        <v xml:space="preserve"> </v>
      </c>
      <c r="CL28" s="521" t="str">
        <f t="shared" si="2"/>
        <v xml:space="preserve"> </v>
      </c>
      <c r="CM28" s="521" t="str">
        <f t="shared" si="2"/>
        <v xml:space="preserve"> </v>
      </c>
      <c r="CN28" s="521" t="str">
        <f t="shared" si="2"/>
        <v xml:space="preserve"> </v>
      </c>
      <c r="CO28" s="521" t="str">
        <f t="shared" si="2"/>
        <v xml:space="preserve"> </v>
      </c>
      <c r="CP28" s="521" t="str">
        <f t="shared" si="2"/>
        <v xml:space="preserve"> </v>
      </c>
      <c r="CQ28" s="521" t="str">
        <f t="shared" si="2"/>
        <v xml:space="preserve"> </v>
      </c>
      <c r="CR28" s="521" t="str">
        <f t="shared" si="2"/>
        <v xml:space="preserve"> </v>
      </c>
      <c r="CS28" s="521" t="str">
        <f t="shared" si="2"/>
        <v xml:space="preserve"> </v>
      </c>
      <c r="CT28" s="521" t="str">
        <f t="shared" si="2"/>
        <v xml:space="preserve"> </v>
      </c>
      <c r="CU28" s="521" t="str">
        <f t="shared" si="2"/>
        <v xml:space="preserve"> </v>
      </c>
      <c r="CV28" s="521" t="str">
        <f t="shared" si="2"/>
        <v xml:space="preserve"> </v>
      </c>
      <c r="CW28" s="521" t="str">
        <f t="shared" si="2"/>
        <v xml:space="preserve"> </v>
      </c>
      <c r="CX28" s="521" t="str">
        <f t="shared" si="2"/>
        <v xml:space="preserve"> </v>
      </c>
      <c r="CY28" s="521" t="str">
        <f t="shared" si="2"/>
        <v xml:space="preserve"> </v>
      </c>
      <c r="CZ28" s="521" t="str">
        <f t="shared" si="2"/>
        <v xml:space="preserve"> </v>
      </c>
      <c r="DA28" s="521" t="str">
        <f t="shared" si="2"/>
        <v xml:space="preserve"> </v>
      </c>
      <c r="DB28" s="521" t="str">
        <f t="shared" si="2"/>
        <v xml:space="preserve"> </v>
      </c>
      <c r="DC28" s="521" t="str">
        <f t="shared" si="2"/>
        <v xml:space="preserve"> </v>
      </c>
      <c r="DD28" s="521" t="str">
        <f t="shared" si="2"/>
        <v xml:space="preserve"> </v>
      </c>
      <c r="DE28" s="521" t="str">
        <f t="shared" si="2"/>
        <v xml:space="preserve"> </v>
      </c>
      <c r="DF28" s="521" t="str">
        <f t="shared" si="2"/>
        <v xml:space="preserve"> </v>
      </c>
      <c r="DG28" s="521" t="str">
        <f t="shared" si="2"/>
        <v xml:space="preserve"> </v>
      </c>
      <c r="DH28" s="521" t="str">
        <f t="shared" si="2"/>
        <v xml:space="preserve"> </v>
      </c>
      <c r="DI28" s="521" t="str">
        <f t="shared" si="2"/>
        <v xml:space="preserve"> </v>
      </c>
      <c r="DJ28" s="521" t="str">
        <f t="shared" si="2"/>
        <v xml:space="preserve"> </v>
      </c>
      <c r="DK28" s="521" t="str">
        <f t="shared" si="2"/>
        <v xml:space="preserve"> </v>
      </c>
      <c r="DL28" s="521" t="str">
        <f t="shared" si="2"/>
        <v xml:space="preserve"> </v>
      </c>
      <c r="DM28" s="521" t="str">
        <f t="shared" si="2"/>
        <v xml:space="preserve"> </v>
      </c>
      <c r="DN28" s="521" t="str">
        <f t="shared" si="2"/>
        <v xml:space="preserve"> </v>
      </c>
      <c r="DO28" s="521" t="str">
        <f t="shared" si="2"/>
        <v xml:space="preserve"> </v>
      </c>
      <c r="DP28" s="521" t="str">
        <f t="shared" si="2"/>
        <v xml:space="preserve"> </v>
      </c>
      <c r="DQ28" s="521" t="str">
        <f t="shared" si="2"/>
        <v xml:space="preserve"> </v>
      </c>
      <c r="DR28" s="521" t="str">
        <f t="shared" si="2"/>
        <v xml:space="preserve"> </v>
      </c>
      <c r="DS28" s="521" t="str">
        <f t="shared" si="2"/>
        <v xml:space="preserve"> </v>
      </c>
      <c r="DT28" s="521" t="str">
        <f t="shared" si="2"/>
        <v xml:space="preserve"> </v>
      </c>
      <c r="DU28" s="521" t="str">
        <f t="shared" si="2"/>
        <v xml:space="preserve"> </v>
      </c>
      <c r="DV28" s="521" t="str">
        <f t="shared" si="2"/>
        <v xml:space="preserve"> </v>
      </c>
      <c r="DW28" s="521" t="str">
        <f t="shared" si="2"/>
        <v xml:space="preserve"> </v>
      </c>
      <c r="DX28" s="521" t="str">
        <f t="shared" si="2"/>
        <v xml:space="preserve"> </v>
      </c>
      <c r="DY28" s="521" t="str">
        <f t="shared" si="2"/>
        <v xml:space="preserve"> </v>
      </c>
      <c r="DZ28" s="521" t="str">
        <f t="shared" si="2"/>
        <v xml:space="preserve"> </v>
      </c>
      <c r="EA28" s="521" t="str">
        <f t="shared" si="2"/>
        <v xml:space="preserve"> </v>
      </c>
      <c r="EB28" s="521" t="str">
        <f t="shared" si="2"/>
        <v xml:space="preserve"> </v>
      </c>
      <c r="EC28" s="521" t="str">
        <f t="shared" si="2"/>
        <v xml:space="preserve"> </v>
      </c>
      <c r="ED28" s="521" t="str">
        <f t="shared" si="2"/>
        <v xml:space="preserve"> </v>
      </c>
      <c r="EE28" s="521" t="str">
        <f t="shared" si="2"/>
        <v xml:space="preserve"> </v>
      </c>
      <c r="EF28" s="521" t="str">
        <f t="shared" si="2"/>
        <v xml:space="preserve"> </v>
      </c>
      <c r="EG28" s="521" t="str">
        <f t="shared" si="2"/>
        <v xml:space="preserve"> </v>
      </c>
      <c r="EH28" s="521" t="str">
        <f t="shared" si="2"/>
        <v xml:space="preserve"> </v>
      </c>
      <c r="EI28" s="521" t="str">
        <f t="shared" si="2"/>
        <v xml:space="preserve"> </v>
      </c>
      <c r="EJ28" s="521" t="str">
        <f t="shared" si="2"/>
        <v xml:space="preserve"> </v>
      </c>
      <c r="EK28" s="521" t="str">
        <f t="shared" si="2"/>
        <v xml:space="preserve"> </v>
      </c>
      <c r="EL28" s="521" t="str">
        <f t="shared" si="2"/>
        <v xml:space="preserve"> </v>
      </c>
      <c r="EM28" s="521" t="str">
        <f t="shared" ref="EM28:GX28" si="3">IF(EL28=" "," ",IF($E$24&gt;=EL28+1,EL28+1," "))</f>
        <v xml:space="preserve"> </v>
      </c>
      <c r="EN28" s="521" t="str">
        <f t="shared" si="3"/>
        <v xml:space="preserve"> </v>
      </c>
      <c r="EO28" s="521" t="str">
        <f t="shared" si="3"/>
        <v xml:space="preserve"> </v>
      </c>
      <c r="EP28" s="521" t="str">
        <f t="shared" si="3"/>
        <v xml:space="preserve"> </v>
      </c>
      <c r="EQ28" s="521" t="str">
        <f t="shared" si="3"/>
        <v xml:space="preserve"> </v>
      </c>
      <c r="ER28" s="521" t="str">
        <f t="shared" si="3"/>
        <v xml:space="preserve"> </v>
      </c>
      <c r="ES28" s="521" t="str">
        <f t="shared" si="3"/>
        <v xml:space="preserve"> </v>
      </c>
      <c r="ET28" s="521" t="str">
        <f t="shared" si="3"/>
        <v xml:space="preserve"> </v>
      </c>
      <c r="EU28" s="521" t="str">
        <f t="shared" si="3"/>
        <v xml:space="preserve"> </v>
      </c>
      <c r="EV28" s="521" t="str">
        <f t="shared" si="3"/>
        <v xml:space="preserve"> </v>
      </c>
      <c r="EW28" s="521" t="str">
        <f t="shared" si="3"/>
        <v xml:space="preserve"> </v>
      </c>
      <c r="EX28" s="521" t="str">
        <f t="shared" si="3"/>
        <v xml:space="preserve"> </v>
      </c>
      <c r="EY28" s="521" t="str">
        <f t="shared" si="3"/>
        <v xml:space="preserve"> </v>
      </c>
      <c r="EZ28" s="521" t="str">
        <f t="shared" si="3"/>
        <v xml:space="preserve"> </v>
      </c>
      <c r="FA28" s="521" t="str">
        <f t="shared" si="3"/>
        <v xml:space="preserve"> </v>
      </c>
      <c r="FB28" s="521" t="str">
        <f t="shared" si="3"/>
        <v xml:space="preserve"> </v>
      </c>
      <c r="FC28" s="521" t="str">
        <f t="shared" si="3"/>
        <v xml:space="preserve"> </v>
      </c>
      <c r="FD28" s="521" t="str">
        <f t="shared" si="3"/>
        <v xml:space="preserve"> </v>
      </c>
      <c r="FE28" s="521" t="str">
        <f t="shared" si="3"/>
        <v xml:space="preserve"> </v>
      </c>
      <c r="FF28" s="521" t="str">
        <f t="shared" si="3"/>
        <v xml:space="preserve"> </v>
      </c>
      <c r="FG28" s="521" t="str">
        <f t="shared" si="3"/>
        <v xml:space="preserve"> </v>
      </c>
      <c r="FH28" s="521" t="str">
        <f t="shared" si="3"/>
        <v xml:space="preserve"> </v>
      </c>
      <c r="FI28" s="521" t="str">
        <f t="shared" si="3"/>
        <v xml:space="preserve"> </v>
      </c>
      <c r="FJ28" s="521" t="str">
        <f t="shared" si="3"/>
        <v xml:space="preserve"> </v>
      </c>
      <c r="FK28" s="521" t="str">
        <f t="shared" si="3"/>
        <v xml:space="preserve"> </v>
      </c>
      <c r="FL28" s="521" t="str">
        <f t="shared" si="3"/>
        <v xml:space="preserve"> </v>
      </c>
      <c r="FM28" s="521" t="str">
        <f t="shared" si="3"/>
        <v xml:space="preserve"> </v>
      </c>
      <c r="FN28" s="521" t="str">
        <f t="shared" si="3"/>
        <v xml:space="preserve"> </v>
      </c>
      <c r="FO28" s="521" t="str">
        <f t="shared" si="3"/>
        <v xml:space="preserve"> </v>
      </c>
      <c r="FP28" s="521" t="str">
        <f t="shared" si="3"/>
        <v xml:space="preserve"> </v>
      </c>
      <c r="FQ28" s="521" t="str">
        <f t="shared" si="3"/>
        <v xml:space="preserve"> </v>
      </c>
      <c r="FR28" s="521" t="str">
        <f t="shared" si="3"/>
        <v xml:space="preserve"> </v>
      </c>
      <c r="FS28" s="521" t="str">
        <f t="shared" si="3"/>
        <v xml:space="preserve"> </v>
      </c>
      <c r="FT28" s="521" t="str">
        <f t="shared" si="3"/>
        <v xml:space="preserve"> </v>
      </c>
      <c r="FU28" s="521" t="str">
        <f t="shared" si="3"/>
        <v xml:space="preserve"> </v>
      </c>
      <c r="FV28" s="521" t="str">
        <f t="shared" si="3"/>
        <v xml:space="preserve"> </v>
      </c>
      <c r="FW28" s="521" t="str">
        <f t="shared" si="3"/>
        <v xml:space="preserve"> </v>
      </c>
      <c r="FX28" s="521" t="str">
        <f t="shared" si="3"/>
        <v xml:space="preserve"> </v>
      </c>
      <c r="FY28" s="521" t="str">
        <f t="shared" si="3"/>
        <v xml:space="preserve"> </v>
      </c>
      <c r="FZ28" s="521" t="str">
        <f t="shared" si="3"/>
        <v xml:space="preserve"> </v>
      </c>
      <c r="GA28" s="521" t="str">
        <f t="shared" si="3"/>
        <v xml:space="preserve"> </v>
      </c>
      <c r="GB28" s="521" t="str">
        <f t="shared" si="3"/>
        <v xml:space="preserve"> </v>
      </c>
      <c r="GC28" s="521" t="str">
        <f t="shared" si="3"/>
        <v xml:space="preserve"> </v>
      </c>
      <c r="GD28" s="521" t="str">
        <f t="shared" si="3"/>
        <v xml:space="preserve"> </v>
      </c>
      <c r="GE28" s="521" t="str">
        <f t="shared" si="3"/>
        <v xml:space="preserve"> </v>
      </c>
      <c r="GF28" s="521" t="str">
        <f t="shared" si="3"/>
        <v xml:space="preserve"> </v>
      </c>
      <c r="GG28" s="521" t="str">
        <f t="shared" si="3"/>
        <v xml:space="preserve"> </v>
      </c>
      <c r="GH28" s="521" t="str">
        <f t="shared" si="3"/>
        <v xml:space="preserve"> </v>
      </c>
      <c r="GI28" s="521" t="str">
        <f t="shared" si="3"/>
        <v xml:space="preserve"> </v>
      </c>
      <c r="GJ28" s="521" t="str">
        <f t="shared" si="3"/>
        <v xml:space="preserve"> </v>
      </c>
      <c r="GK28" s="521" t="str">
        <f t="shared" si="3"/>
        <v xml:space="preserve"> </v>
      </c>
      <c r="GL28" s="521" t="str">
        <f t="shared" si="3"/>
        <v xml:space="preserve"> </v>
      </c>
      <c r="GM28" s="521" t="str">
        <f t="shared" si="3"/>
        <v xml:space="preserve"> </v>
      </c>
      <c r="GN28" s="521" t="str">
        <f t="shared" si="3"/>
        <v xml:space="preserve"> </v>
      </c>
      <c r="GO28" s="521" t="str">
        <f t="shared" si="3"/>
        <v xml:space="preserve"> </v>
      </c>
      <c r="GP28" s="521" t="str">
        <f t="shared" si="3"/>
        <v xml:space="preserve"> </v>
      </c>
      <c r="GQ28" s="521" t="str">
        <f t="shared" si="3"/>
        <v xml:space="preserve"> </v>
      </c>
      <c r="GR28" s="521" t="str">
        <f t="shared" si="3"/>
        <v xml:space="preserve"> </v>
      </c>
      <c r="GS28" s="521" t="str">
        <f t="shared" si="3"/>
        <v xml:space="preserve"> </v>
      </c>
      <c r="GT28" s="521" t="str">
        <f t="shared" si="3"/>
        <v xml:space="preserve"> </v>
      </c>
      <c r="GU28" s="521" t="str">
        <f t="shared" si="3"/>
        <v xml:space="preserve"> </v>
      </c>
      <c r="GV28" s="521" t="str">
        <f t="shared" si="3"/>
        <v xml:space="preserve"> </v>
      </c>
      <c r="GW28" s="521" t="str">
        <f t="shared" si="3"/>
        <v xml:space="preserve"> </v>
      </c>
      <c r="GX28" s="521" t="str">
        <f t="shared" si="3"/>
        <v xml:space="preserve"> </v>
      </c>
      <c r="GY28" s="521" t="str">
        <f t="shared" ref="GY28:IO28" si="4">IF(GX28=" "," ",IF($E$24&gt;=GX28+1,GX28+1," "))</f>
        <v xml:space="preserve"> </v>
      </c>
      <c r="GZ28" s="521" t="str">
        <f t="shared" si="4"/>
        <v xml:space="preserve"> </v>
      </c>
      <c r="HA28" s="521" t="str">
        <f t="shared" si="4"/>
        <v xml:space="preserve"> </v>
      </c>
      <c r="HB28" s="521" t="str">
        <f t="shared" si="4"/>
        <v xml:space="preserve"> </v>
      </c>
      <c r="HC28" s="521" t="str">
        <f t="shared" si="4"/>
        <v xml:space="preserve"> </v>
      </c>
      <c r="HD28" s="521" t="str">
        <f t="shared" si="4"/>
        <v xml:space="preserve"> </v>
      </c>
      <c r="HE28" s="521" t="str">
        <f t="shared" si="4"/>
        <v xml:space="preserve"> </v>
      </c>
      <c r="HF28" s="521" t="str">
        <f t="shared" si="4"/>
        <v xml:space="preserve"> </v>
      </c>
      <c r="HG28" s="521" t="str">
        <f t="shared" si="4"/>
        <v xml:space="preserve"> </v>
      </c>
      <c r="HH28" s="521" t="str">
        <f t="shared" si="4"/>
        <v xml:space="preserve"> </v>
      </c>
      <c r="HI28" s="521" t="str">
        <f t="shared" si="4"/>
        <v xml:space="preserve"> </v>
      </c>
      <c r="HJ28" s="521" t="str">
        <f t="shared" si="4"/>
        <v xml:space="preserve"> </v>
      </c>
      <c r="HK28" s="521" t="str">
        <f t="shared" si="4"/>
        <v xml:space="preserve"> </v>
      </c>
      <c r="HL28" s="521" t="str">
        <f t="shared" si="4"/>
        <v xml:space="preserve"> </v>
      </c>
      <c r="HM28" s="521" t="str">
        <f t="shared" si="4"/>
        <v xml:space="preserve"> </v>
      </c>
      <c r="HN28" s="521" t="str">
        <f t="shared" si="4"/>
        <v xml:space="preserve"> </v>
      </c>
      <c r="HO28" s="521" t="str">
        <f t="shared" si="4"/>
        <v xml:space="preserve"> </v>
      </c>
      <c r="HP28" s="521" t="str">
        <f t="shared" si="4"/>
        <v xml:space="preserve"> </v>
      </c>
      <c r="HQ28" s="521" t="str">
        <f t="shared" si="4"/>
        <v xml:space="preserve"> </v>
      </c>
      <c r="HR28" s="521" t="str">
        <f t="shared" si="4"/>
        <v xml:space="preserve"> </v>
      </c>
      <c r="HS28" s="521" t="str">
        <f t="shared" si="4"/>
        <v xml:space="preserve"> </v>
      </c>
      <c r="HT28" s="521" t="str">
        <f t="shared" si="4"/>
        <v xml:space="preserve"> </v>
      </c>
      <c r="HU28" s="521" t="str">
        <f t="shared" si="4"/>
        <v xml:space="preserve"> </v>
      </c>
      <c r="HV28" s="521" t="str">
        <f t="shared" si="4"/>
        <v xml:space="preserve"> </v>
      </c>
      <c r="HW28" s="521" t="str">
        <f t="shared" si="4"/>
        <v xml:space="preserve"> </v>
      </c>
      <c r="HX28" s="521" t="str">
        <f t="shared" si="4"/>
        <v xml:space="preserve"> </v>
      </c>
      <c r="HY28" s="521" t="str">
        <f t="shared" si="4"/>
        <v xml:space="preserve"> </v>
      </c>
      <c r="HZ28" s="521" t="str">
        <f t="shared" si="4"/>
        <v xml:space="preserve"> </v>
      </c>
      <c r="IA28" s="521" t="str">
        <f t="shared" si="4"/>
        <v xml:space="preserve"> </v>
      </c>
      <c r="IB28" s="521" t="str">
        <f t="shared" si="4"/>
        <v xml:space="preserve"> </v>
      </c>
      <c r="IC28" s="521" t="str">
        <f t="shared" si="4"/>
        <v xml:space="preserve"> </v>
      </c>
      <c r="ID28" s="521" t="str">
        <f t="shared" si="4"/>
        <v xml:space="preserve"> </v>
      </c>
      <c r="IE28" s="521" t="str">
        <f t="shared" si="4"/>
        <v xml:space="preserve"> </v>
      </c>
      <c r="IF28" s="521" t="str">
        <f t="shared" si="4"/>
        <v xml:space="preserve"> </v>
      </c>
      <c r="IG28" s="521" t="str">
        <f t="shared" si="4"/>
        <v xml:space="preserve"> </v>
      </c>
      <c r="IH28" s="521" t="str">
        <f t="shared" si="4"/>
        <v xml:space="preserve"> </v>
      </c>
      <c r="II28" s="521" t="str">
        <f t="shared" si="4"/>
        <v xml:space="preserve"> </v>
      </c>
      <c r="IJ28" s="521" t="str">
        <f t="shared" si="4"/>
        <v xml:space="preserve"> </v>
      </c>
      <c r="IK28" s="521" t="str">
        <f t="shared" si="4"/>
        <v xml:space="preserve"> </v>
      </c>
      <c r="IL28" s="521" t="str">
        <f t="shared" si="4"/>
        <v xml:space="preserve"> </v>
      </c>
      <c r="IM28" s="521" t="str">
        <f t="shared" si="4"/>
        <v xml:space="preserve"> </v>
      </c>
      <c r="IN28" s="521" t="str">
        <f t="shared" si="4"/>
        <v xml:space="preserve"> </v>
      </c>
      <c r="IO28" s="521" t="str">
        <f t="shared" si="4"/>
        <v xml:space="preserve"> </v>
      </c>
      <c r="IP28" s="521" t="str">
        <f t="shared" ref="IP28:IV28" si="5">IF(IO28=" "," ",IF($E$24&gt;=IO28+1,IO28+1," "))</f>
        <v xml:space="preserve"> </v>
      </c>
      <c r="IQ28" s="521" t="str">
        <f t="shared" si="5"/>
        <v xml:space="preserve"> </v>
      </c>
      <c r="IR28" s="521" t="str">
        <f t="shared" si="5"/>
        <v xml:space="preserve"> </v>
      </c>
      <c r="IS28" s="521" t="str">
        <f t="shared" si="5"/>
        <v xml:space="preserve"> </v>
      </c>
      <c r="IT28" s="521" t="str">
        <f t="shared" si="5"/>
        <v xml:space="preserve"> </v>
      </c>
      <c r="IU28" s="521" t="str">
        <f t="shared" si="5"/>
        <v xml:space="preserve"> </v>
      </c>
      <c r="IV28" s="521" t="str">
        <f t="shared" si="5"/>
        <v xml:space="preserve"> </v>
      </c>
    </row>
    <row r="29" spans="1:256" s="523" customFormat="1" x14ac:dyDescent="0.15">
      <c r="A29" s="525" t="s">
        <v>504</v>
      </c>
      <c r="C29" s="523" t="e">
        <f>-PMT(E23/12,E24,E22)</f>
        <v>#NUM!</v>
      </c>
      <c r="D29" s="523" t="str">
        <f t="shared" ref="D29:BO29" si="6">IF(D28=" "," ",C29)</f>
        <v xml:space="preserve"> </v>
      </c>
      <c r="E29" s="523" t="str">
        <f t="shared" si="6"/>
        <v xml:space="preserve"> </v>
      </c>
      <c r="F29" s="523" t="str">
        <f t="shared" si="6"/>
        <v xml:space="preserve"> </v>
      </c>
      <c r="G29" s="523" t="str">
        <f t="shared" si="6"/>
        <v xml:space="preserve"> </v>
      </c>
      <c r="H29" s="523" t="str">
        <f t="shared" si="6"/>
        <v xml:space="preserve"> </v>
      </c>
      <c r="I29" s="523" t="str">
        <f t="shared" si="6"/>
        <v xml:space="preserve"> </v>
      </c>
      <c r="J29" s="523" t="str">
        <f t="shared" si="6"/>
        <v xml:space="preserve"> </v>
      </c>
      <c r="K29" s="523" t="str">
        <f t="shared" si="6"/>
        <v xml:space="preserve"> </v>
      </c>
      <c r="L29" s="523" t="str">
        <f t="shared" si="6"/>
        <v xml:space="preserve"> </v>
      </c>
      <c r="M29" s="523" t="str">
        <f t="shared" si="6"/>
        <v xml:space="preserve"> </v>
      </c>
      <c r="N29" s="523" t="str">
        <f t="shared" si="6"/>
        <v xml:space="preserve"> </v>
      </c>
      <c r="O29" s="523" t="str">
        <f t="shared" si="6"/>
        <v xml:space="preserve"> </v>
      </c>
      <c r="P29" s="523" t="str">
        <f t="shared" si="6"/>
        <v xml:space="preserve"> </v>
      </c>
      <c r="Q29" s="523" t="str">
        <f t="shared" si="6"/>
        <v xml:space="preserve"> </v>
      </c>
      <c r="R29" s="523" t="str">
        <f t="shared" si="6"/>
        <v xml:space="preserve"> </v>
      </c>
      <c r="S29" s="523" t="str">
        <f t="shared" si="6"/>
        <v xml:space="preserve"> </v>
      </c>
      <c r="T29" s="523" t="str">
        <f t="shared" si="6"/>
        <v xml:space="preserve"> </v>
      </c>
      <c r="U29" s="523" t="str">
        <f t="shared" si="6"/>
        <v xml:space="preserve"> </v>
      </c>
      <c r="V29" s="523" t="str">
        <f t="shared" si="6"/>
        <v xml:space="preserve"> </v>
      </c>
      <c r="W29" s="523" t="str">
        <f t="shared" si="6"/>
        <v xml:space="preserve"> </v>
      </c>
      <c r="X29" s="523" t="str">
        <f t="shared" si="6"/>
        <v xml:space="preserve"> </v>
      </c>
      <c r="Y29" s="523" t="str">
        <f t="shared" si="6"/>
        <v xml:space="preserve"> </v>
      </c>
      <c r="Z29" s="523" t="str">
        <f t="shared" si="6"/>
        <v xml:space="preserve"> </v>
      </c>
      <c r="AA29" s="523" t="str">
        <f t="shared" si="6"/>
        <v xml:space="preserve"> </v>
      </c>
      <c r="AB29" s="523" t="str">
        <f t="shared" si="6"/>
        <v xml:space="preserve"> </v>
      </c>
      <c r="AC29" s="523" t="str">
        <f t="shared" si="6"/>
        <v xml:space="preserve"> </v>
      </c>
      <c r="AD29" s="523" t="str">
        <f t="shared" si="6"/>
        <v xml:space="preserve"> </v>
      </c>
      <c r="AE29" s="523" t="str">
        <f t="shared" si="6"/>
        <v xml:space="preserve"> </v>
      </c>
      <c r="AF29" s="523" t="str">
        <f t="shared" si="6"/>
        <v xml:space="preserve"> </v>
      </c>
      <c r="AG29" s="523" t="str">
        <f t="shared" si="6"/>
        <v xml:space="preserve"> </v>
      </c>
      <c r="AH29" s="523" t="str">
        <f t="shared" si="6"/>
        <v xml:space="preserve"> </v>
      </c>
      <c r="AI29" s="523" t="str">
        <f t="shared" si="6"/>
        <v xml:space="preserve"> </v>
      </c>
      <c r="AJ29" s="523" t="str">
        <f t="shared" si="6"/>
        <v xml:space="preserve"> </v>
      </c>
      <c r="AK29" s="523" t="str">
        <f t="shared" si="6"/>
        <v xml:space="preserve"> </v>
      </c>
      <c r="AL29" s="523" t="str">
        <f t="shared" si="6"/>
        <v xml:space="preserve"> </v>
      </c>
      <c r="AM29" s="523" t="str">
        <f t="shared" si="6"/>
        <v xml:space="preserve"> </v>
      </c>
      <c r="AN29" s="523" t="str">
        <f t="shared" si="6"/>
        <v xml:space="preserve"> </v>
      </c>
      <c r="AO29" s="523" t="str">
        <f t="shared" si="6"/>
        <v xml:space="preserve"> </v>
      </c>
      <c r="AP29" s="523" t="str">
        <f t="shared" si="6"/>
        <v xml:space="preserve"> </v>
      </c>
      <c r="AQ29" s="523" t="str">
        <f t="shared" si="6"/>
        <v xml:space="preserve"> </v>
      </c>
      <c r="AR29" s="523" t="str">
        <f t="shared" si="6"/>
        <v xml:space="preserve"> </v>
      </c>
      <c r="AS29" s="523" t="str">
        <f t="shared" si="6"/>
        <v xml:space="preserve"> </v>
      </c>
      <c r="AT29" s="523" t="str">
        <f t="shared" si="6"/>
        <v xml:space="preserve"> </v>
      </c>
      <c r="AU29" s="523" t="str">
        <f t="shared" si="6"/>
        <v xml:space="preserve"> </v>
      </c>
      <c r="AV29" s="523" t="str">
        <f t="shared" si="6"/>
        <v xml:space="preserve"> </v>
      </c>
      <c r="AW29" s="523" t="str">
        <f t="shared" si="6"/>
        <v xml:space="preserve"> </v>
      </c>
      <c r="AX29" s="523" t="str">
        <f t="shared" si="6"/>
        <v xml:space="preserve"> </v>
      </c>
      <c r="AY29" s="523" t="str">
        <f t="shared" si="6"/>
        <v xml:space="preserve"> </v>
      </c>
      <c r="AZ29" s="523" t="str">
        <f t="shared" si="6"/>
        <v xml:space="preserve"> </v>
      </c>
      <c r="BA29" s="523" t="str">
        <f t="shared" si="6"/>
        <v xml:space="preserve"> </v>
      </c>
      <c r="BB29" s="523" t="str">
        <f t="shared" si="6"/>
        <v xml:space="preserve"> </v>
      </c>
      <c r="BC29" s="523" t="str">
        <f t="shared" si="6"/>
        <v xml:space="preserve"> </v>
      </c>
      <c r="BD29" s="523" t="str">
        <f t="shared" si="6"/>
        <v xml:space="preserve"> </v>
      </c>
      <c r="BE29" s="523" t="str">
        <f t="shared" si="6"/>
        <v xml:space="preserve"> </v>
      </c>
      <c r="BF29" s="523" t="str">
        <f t="shared" si="6"/>
        <v xml:space="preserve"> </v>
      </c>
      <c r="BG29" s="523" t="str">
        <f t="shared" si="6"/>
        <v xml:space="preserve"> </v>
      </c>
      <c r="BH29" s="523" t="str">
        <f t="shared" si="6"/>
        <v xml:space="preserve"> </v>
      </c>
      <c r="BI29" s="523" t="str">
        <f t="shared" si="6"/>
        <v xml:space="preserve"> </v>
      </c>
      <c r="BJ29" s="523" t="str">
        <f t="shared" si="6"/>
        <v xml:space="preserve"> </v>
      </c>
      <c r="BK29" s="523" t="str">
        <f t="shared" si="6"/>
        <v xml:space="preserve"> </v>
      </c>
      <c r="BL29" s="523" t="str">
        <f t="shared" si="6"/>
        <v xml:space="preserve"> </v>
      </c>
      <c r="BM29" s="523" t="str">
        <f t="shared" si="6"/>
        <v xml:space="preserve"> </v>
      </c>
      <c r="BN29" s="523" t="str">
        <f t="shared" si="6"/>
        <v xml:space="preserve"> </v>
      </c>
      <c r="BO29" s="523" t="str">
        <f t="shared" si="6"/>
        <v xml:space="preserve"> </v>
      </c>
      <c r="BP29" s="523" t="str">
        <f t="shared" ref="BP29:EA29" si="7">IF(BP28=" "," ",BO29)</f>
        <v xml:space="preserve"> </v>
      </c>
      <c r="BQ29" s="523" t="str">
        <f t="shared" si="7"/>
        <v xml:space="preserve"> </v>
      </c>
      <c r="BR29" s="523" t="str">
        <f t="shared" si="7"/>
        <v xml:space="preserve"> </v>
      </c>
      <c r="BS29" s="523" t="str">
        <f t="shared" si="7"/>
        <v xml:space="preserve"> </v>
      </c>
      <c r="BT29" s="523" t="str">
        <f t="shared" si="7"/>
        <v xml:space="preserve"> </v>
      </c>
      <c r="BU29" s="523" t="str">
        <f t="shared" si="7"/>
        <v xml:space="preserve"> </v>
      </c>
      <c r="BV29" s="523" t="str">
        <f t="shared" si="7"/>
        <v xml:space="preserve"> </v>
      </c>
      <c r="BW29" s="523" t="str">
        <f t="shared" si="7"/>
        <v xml:space="preserve"> </v>
      </c>
      <c r="BX29" s="523" t="str">
        <f t="shared" si="7"/>
        <v xml:space="preserve"> </v>
      </c>
      <c r="BY29" s="523" t="str">
        <f t="shared" si="7"/>
        <v xml:space="preserve"> </v>
      </c>
      <c r="BZ29" s="523" t="str">
        <f t="shared" si="7"/>
        <v xml:space="preserve"> </v>
      </c>
      <c r="CA29" s="523" t="str">
        <f t="shared" si="7"/>
        <v xml:space="preserve"> </v>
      </c>
      <c r="CB29" s="523" t="str">
        <f t="shared" si="7"/>
        <v xml:space="preserve"> </v>
      </c>
      <c r="CC29" s="523" t="str">
        <f t="shared" si="7"/>
        <v xml:space="preserve"> </v>
      </c>
      <c r="CD29" s="523" t="str">
        <f t="shared" si="7"/>
        <v xml:space="preserve"> </v>
      </c>
      <c r="CE29" s="523" t="str">
        <f t="shared" si="7"/>
        <v xml:space="preserve"> </v>
      </c>
      <c r="CF29" s="523" t="str">
        <f t="shared" si="7"/>
        <v xml:space="preserve"> </v>
      </c>
      <c r="CG29" s="523" t="str">
        <f t="shared" si="7"/>
        <v xml:space="preserve"> </v>
      </c>
      <c r="CH29" s="523" t="str">
        <f t="shared" si="7"/>
        <v xml:space="preserve"> </v>
      </c>
      <c r="CI29" s="523" t="str">
        <f t="shared" si="7"/>
        <v xml:space="preserve"> </v>
      </c>
      <c r="CJ29" s="523" t="str">
        <f t="shared" si="7"/>
        <v xml:space="preserve"> </v>
      </c>
      <c r="CK29" s="523" t="str">
        <f t="shared" si="7"/>
        <v xml:space="preserve"> </v>
      </c>
      <c r="CL29" s="523" t="str">
        <f t="shared" si="7"/>
        <v xml:space="preserve"> </v>
      </c>
      <c r="CM29" s="523" t="str">
        <f t="shared" si="7"/>
        <v xml:space="preserve"> </v>
      </c>
      <c r="CN29" s="523" t="str">
        <f t="shared" si="7"/>
        <v xml:space="preserve"> </v>
      </c>
      <c r="CO29" s="523" t="str">
        <f t="shared" si="7"/>
        <v xml:space="preserve"> </v>
      </c>
      <c r="CP29" s="523" t="str">
        <f t="shared" si="7"/>
        <v xml:space="preserve"> </v>
      </c>
      <c r="CQ29" s="523" t="str">
        <f t="shared" si="7"/>
        <v xml:space="preserve"> </v>
      </c>
      <c r="CR29" s="523" t="str">
        <f t="shared" si="7"/>
        <v xml:space="preserve"> </v>
      </c>
      <c r="CS29" s="523" t="str">
        <f t="shared" si="7"/>
        <v xml:space="preserve"> </v>
      </c>
      <c r="CT29" s="523" t="str">
        <f t="shared" si="7"/>
        <v xml:space="preserve"> </v>
      </c>
      <c r="CU29" s="523" t="str">
        <f t="shared" si="7"/>
        <v xml:space="preserve"> </v>
      </c>
      <c r="CV29" s="523" t="str">
        <f t="shared" si="7"/>
        <v xml:space="preserve"> </v>
      </c>
      <c r="CW29" s="523" t="str">
        <f t="shared" si="7"/>
        <v xml:space="preserve"> </v>
      </c>
      <c r="CX29" s="523" t="str">
        <f t="shared" si="7"/>
        <v xml:space="preserve"> </v>
      </c>
      <c r="CY29" s="523" t="str">
        <f t="shared" si="7"/>
        <v xml:space="preserve"> </v>
      </c>
      <c r="CZ29" s="523" t="str">
        <f t="shared" si="7"/>
        <v xml:space="preserve"> </v>
      </c>
      <c r="DA29" s="523" t="str">
        <f t="shared" si="7"/>
        <v xml:space="preserve"> </v>
      </c>
      <c r="DB29" s="523" t="str">
        <f t="shared" si="7"/>
        <v xml:space="preserve"> </v>
      </c>
      <c r="DC29" s="523" t="str">
        <f t="shared" si="7"/>
        <v xml:space="preserve"> </v>
      </c>
      <c r="DD29" s="523" t="str">
        <f t="shared" si="7"/>
        <v xml:space="preserve"> </v>
      </c>
      <c r="DE29" s="523" t="str">
        <f t="shared" si="7"/>
        <v xml:space="preserve"> </v>
      </c>
      <c r="DF29" s="523" t="str">
        <f t="shared" si="7"/>
        <v xml:space="preserve"> </v>
      </c>
      <c r="DG29" s="523" t="str">
        <f t="shared" si="7"/>
        <v xml:space="preserve"> </v>
      </c>
      <c r="DH29" s="523" t="str">
        <f t="shared" si="7"/>
        <v xml:space="preserve"> </v>
      </c>
      <c r="DI29" s="523" t="str">
        <f t="shared" si="7"/>
        <v xml:space="preserve"> </v>
      </c>
      <c r="DJ29" s="523" t="str">
        <f t="shared" si="7"/>
        <v xml:space="preserve"> </v>
      </c>
      <c r="DK29" s="523" t="str">
        <f t="shared" si="7"/>
        <v xml:space="preserve"> </v>
      </c>
      <c r="DL29" s="523" t="str">
        <f t="shared" si="7"/>
        <v xml:space="preserve"> </v>
      </c>
      <c r="DM29" s="523" t="str">
        <f t="shared" si="7"/>
        <v xml:space="preserve"> </v>
      </c>
      <c r="DN29" s="523" t="str">
        <f t="shared" si="7"/>
        <v xml:space="preserve"> </v>
      </c>
      <c r="DO29" s="523" t="str">
        <f t="shared" si="7"/>
        <v xml:space="preserve"> </v>
      </c>
      <c r="DP29" s="523" t="str">
        <f t="shared" si="7"/>
        <v xml:space="preserve"> </v>
      </c>
      <c r="DQ29" s="523" t="str">
        <f t="shared" si="7"/>
        <v xml:space="preserve"> </v>
      </c>
      <c r="DR29" s="523" t="str">
        <f t="shared" si="7"/>
        <v xml:space="preserve"> </v>
      </c>
      <c r="DS29" s="523" t="str">
        <f t="shared" si="7"/>
        <v xml:space="preserve"> </v>
      </c>
      <c r="DT29" s="523" t="str">
        <f t="shared" si="7"/>
        <v xml:space="preserve"> </v>
      </c>
      <c r="DU29" s="523" t="str">
        <f t="shared" si="7"/>
        <v xml:space="preserve"> </v>
      </c>
      <c r="DV29" s="523" t="str">
        <f t="shared" si="7"/>
        <v xml:space="preserve"> </v>
      </c>
      <c r="DW29" s="523" t="str">
        <f t="shared" si="7"/>
        <v xml:space="preserve"> </v>
      </c>
      <c r="DX29" s="523" t="str">
        <f t="shared" si="7"/>
        <v xml:space="preserve"> </v>
      </c>
      <c r="DY29" s="523" t="str">
        <f t="shared" si="7"/>
        <v xml:space="preserve"> </v>
      </c>
      <c r="DZ29" s="523" t="str">
        <f t="shared" si="7"/>
        <v xml:space="preserve"> </v>
      </c>
      <c r="EA29" s="523" t="str">
        <f t="shared" si="7"/>
        <v xml:space="preserve"> </v>
      </c>
      <c r="EB29" s="523" t="str">
        <f t="shared" ref="EB29:GM29" si="8">IF(EB28=" "," ",EA29)</f>
        <v xml:space="preserve"> </v>
      </c>
      <c r="EC29" s="523" t="str">
        <f t="shared" si="8"/>
        <v xml:space="preserve"> </v>
      </c>
      <c r="ED29" s="523" t="str">
        <f t="shared" si="8"/>
        <v xml:space="preserve"> </v>
      </c>
      <c r="EE29" s="523" t="str">
        <f t="shared" si="8"/>
        <v xml:space="preserve"> </v>
      </c>
      <c r="EF29" s="523" t="str">
        <f t="shared" si="8"/>
        <v xml:space="preserve"> </v>
      </c>
      <c r="EG29" s="523" t="str">
        <f t="shared" si="8"/>
        <v xml:space="preserve"> </v>
      </c>
      <c r="EH29" s="523" t="str">
        <f t="shared" si="8"/>
        <v xml:space="preserve"> </v>
      </c>
      <c r="EI29" s="523" t="str">
        <f t="shared" si="8"/>
        <v xml:space="preserve"> </v>
      </c>
      <c r="EJ29" s="523" t="str">
        <f t="shared" si="8"/>
        <v xml:space="preserve"> </v>
      </c>
      <c r="EK29" s="523" t="str">
        <f t="shared" si="8"/>
        <v xml:space="preserve"> </v>
      </c>
      <c r="EL29" s="523" t="str">
        <f t="shared" si="8"/>
        <v xml:space="preserve"> </v>
      </c>
      <c r="EM29" s="523" t="str">
        <f t="shared" si="8"/>
        <v xml:space="preserve"> </v>
      </c>
      <c r="EN29" s="523" t="str">
        <f t="shared" si="8"/>
        <v xml:space="preserve"> </v>
      </c>
      <c r="EO29" s="523" t="str">
        <f t="shared" si="8"/>
        <v xml:space="preserve"> </v>
      </c>
      <c r="EP29" s="523" t="str">
        <f t="shared" si="8"/>
        <v xml:space="preserve"> </v>
      </c>
      <c r="EQ29" s="523" t="str">
        <f t="shared" si="8"/>
        <v xml:space="preserve"> </v>
      </c>
      <c r="ER29" s="523" t="str">
        <f t="shared" si="8"/>
        <v xml:space="preserve"> </v>
      </c>
      <c r="ES29" s="523" t="str">
        <f t="shared" si="8"/>
        <v xml:space="preserve"> </v>
      </c>
      <c r="ET29" s="523" t="str">
        <f t="shared" si="8"/>
        <v xml:space="preserve"> </v>
      </c>
      <c r="EU29" s="523" t="str">
        <f t="shared" si="8"/>
        <v xml:space="preserve"> </v>
      </c>
      <c r="EV29" s="523" t="str">
        <f t="shared" si="8"/>
        <v xml:space="preserve"> </v>
      </c>
      <c r="EW29" s="523" t="str">
        <f t="shared" si="8"/>
        <v xml:space="preserve"> </v>
      </c>
      <c r="EX29" s="523" t="str">
        <f t="shared" si="8"/>
        <v xml:space="preserve"> </v>
      </c>
      <c r="EY29" s="523" t="str">
        <f t="shared" si="8"/>
        <v xml:space="preserve"> </v>
      </c>
      <c r="EZ29" s="523" t="str">
        <f t="shared" si="8"/>
        <v xml:space="preserve"> </v>
      </c>
      <c r="FA29" s="523" t="str">
        <f t="shared" si="8"/>
        <v xml:space="preserve"> </v>
      </c>
      <c r="FB29" s="523" t="str">
        <f t="shared" si="8"/>
        <v xml:space="preserve"> </v>
      </c>
      <c r="FC29" s="523" t="str">
        <f t="shared" si="8"/>
        <v xml:space="preserve"> </v>
      </c>
      <c r="FD29" s="523" t="str">
        <f t="shared" si="8"/>
        <v xml:space="preserve"> </v>
      </c>
      <c r="FE29" s="523" t="str">
        <f t="shared" si="8"/>
        <v xml:space="preserve"> </v>
      </c>
      <c r="FF29" s="523" t="str">
        <f t="shared" si="8"/>
        <v xml:space="preserve"> </v>
      </c>
      <c r="FG29" s="523" t="str">
        <f t="shared" si="8"/>
        <v xml:space="preserve"> </v>
      </c>
      <c r="FH29" s="523" t="str">
        <f t="shared" si="8"/>
        <v xml:space="preserve"> </v>
      </c>
      <c r="FI29" s="523" t="str">
        <f t="shared" si="8"/>
        <v xml:space="preserve"> </v>
      </c>
      <c r="FJ29" s="523" t="str">
        <f t="shared" si="8"/>
        <v xml:space="preserve"> </v>
      </c>
      <c r="FK29" s="523" t="str">
        <f t="shared" si="8"/>
        <v xml:space="preserve"> </v>
      </c>
      <c r="FL29" s="523" t="str">
        <f t="shared" si="8"/>
        <v xml:space="preserve"> </v>
      </c>
      <c r="FM29" s="523" t="str">
        <f t="shared" si="8"/>
        <v xml:space="preserve"> </v>
      </c>
      <c r="FN29" s="523" t="str">
        <f t="shared" si="8"/>
        <v xml:space="preserve"> </v>
      </c>
      <c r="FO29" s="523" t="str">
        <f t="shared" si="8"/>
        <v xml:space="preserve"> </v>
      </c>
      <c r="FP29" s="523" t="str">
        <f t="shared" si="8"/>
        <v xml:space="preserve"> </v>
      </c>
      <c r="FQ29" s="523" t="str">
        <f t="shared" si="8"/>
        <v xml:space="preserve"> </v>
      </c>
      <c r="FR29" s="523" t="str">
        <f t="shared" si="8"/>
        <v xml:space="preserve"> </v>
      </c>
      <c r="FS29" s="523" t="str">
        <f t="shared" si="8"/>
        <v xml:space="preserve"> </v>
      </c>
      <c r="FT29" s="523" t="str">
        <f t="shared" si="8"/>
        <v xml:space="preserve"> </v>
      </c>
      <c r="FU29" s="523" t="str">
        <f t="shared" si="8"/>
        <v xml:space="preserve"> </v>
      </c>
      <c r="FV29" s="523" t="str">
        <f t="shared" si="8"/>
        <v xml:space="preserve"> </v>
      </c>
      <c r="FW29" s="523" t="str">
        <f t="shared" si="8"/>
        <v xml:space="preserve"> </v>
      </c>
      <c r="FX29" s="523" t="str">
        <f t="shared" si="8"/>
        <v xml:space="preserve"> </v>
      </c>
      <c r="FY29" s="523" t="str">
        <f t="shared" si="8"/>
        <v xml:space="preserve"> </v>
      </c>
      <c r="FZ29" s="523" t="str">
        <f t="shared" si="8"/>
        <v xml:space="preserve"> </v>
      </c>
      <c r="GA29" s="523" t="str">
        <f t="shared" si="8"/>
        <v xml:space="preserve"> </v>
      </c>
      <c r="GB29" s="523" t="str">
        <f t="shared" si="8"/>
        <v xml:space="preserve"> </v>
      </c>
      <c r="GC29" s="523" t="str">
        <f t="shared" si="8"/>
        <v xml:space="preserve"> </v>
      </c>
      <c r="GD29" s="523" t="str">
        <f t="shared" si="8"/>
        <v xml:space="preserve"> </v>
      </c>
      <c r="GE29" s="523" t="str">
        <f t="shared" si="8"/>
        <v xml:space="preserve"> </v>
      </c>
      <c r="GF29" s="523" t="str">
        <f t="shared" si="8"/>
        <v xml:space="preserve"> </v>
      </c>
      <c r="GG29" s="523" t="str">
        <f t="shared" si="8"/>
        <v xml:space="preserve"> </v>
      </c>
      <c r="GH29" s="523" t="str">
        <f t="shared" si="8"/>
        <v xml:space="preserve"> </v>
      </c>
      <c r="GI29" s="523" t="str">
        <f t="shared" si="8"/>
        <v xml:space="preserve"> </v>
      </c>
      <c r="GJ29" s="523" t="str">
        <f t="shared" si="8"/>
        <v xml:space="preserve"> </v>
      </c>
      <c r="GK29" s="523" t="str">
        <f t="shared" si="8"/>
        <v xml:space="preserve"> </v>
      </c>
      <c r="GL29" s="523" t="str">
        <f t="shared" si="8"/>
        <v xml:space="preserve"> </v>
      </c>
      <c r="GM29" s="523" t="str">
        <f t="shared" si="8"/>
        <v xml:space="preserve"> </v>
      </c>
      <c r="GN29" s="523" t="str">
        <f t="shared" ref="GN29:IV29" si="9">IF(GN28=" "," ",GM29)</f>
        <v xml:space="preserve"> </v>
      </c>
      <c r="GO29" s="523" t="str">
        <f t="shared" si="9"/>
        <v xml:space="preserve"> </v>
      </c>
      <c r="GP29" s="523" t="str">
        <f t="shared" si="9"/>
        <v xml:space="preserve"> </v>
      </c>
      <c r="GQ29" s="523" t="str">
        <f t="shared" si="9"/>
        <v xml:space="preserve"> </v>
      </c>
      <c r="GR29" s="523" t="str">
        <f t="shared" si="9"/>
        <v xml:space="preserve"> </v>
      </c>
      <c r="GS29" s="523" t="str">
        <f t="shared" si="9"/>
        <v xml:space="preserve"> </v>
      </c>
      <c r="GT29" s="523" t="str">
        <f t="shared" si="9"/>
        <v xml:space="preserve"> </v>
      </c>
      <c r="GU29" s="523" t="str">
        <f t="shared" si="9"/>
        <v xml:space="preserve"> </v>
      </c>
      <c r="GV29" s="523" t="str">
        <f t="shared" si="9"/>
        <v xml:space="preserve"> </v>
      </c>
      <c r="GW29" s="523" t="str">
        <f t="shared" si="9"/>
        <v xml:space="preserve"> </v>
      </c>
      <c r="GX29" s="523" t="str">
        <f t="shared" si="9"/>
        <v xml:space="preserve"> </v>
      </c>
      <c r="GY29" s="523" t="str">
        <f t="shared" si="9"/>
        <v xml:space="preserve"> </v>
      </c>
      <c r="GZ29" s="523" t="str">
        <f t="shared" si="9"/>
        <v xml:space="preserve"> </v>
      </c>
      <c r="HA29" s="523" t="str">
        <f t="shared" si="9"/>
        <v xml:space="preserve"> </v>
      </c>
      <c r="HB29" s="523" t="str">
        <f t="shared" si="9"/>
        <v xml:space="preserve"> </v>
      </c>
      <c r="HC29" s="523" t="str">
        <f t="shared" si="9"/>
        <v xml:space="preserve"> </v>
      </c>
      <c r="HD29" s="523" t="str">
        <f t="shared" si="9"/>
        <v xml:space="preserve"> </v>
      </c>
      <c r="HE29" s="523" t="str">
        <f t="shared" si="9"/>
        <v xml:space="preserve"> </v>
      </c>
      <c r="HF29" s="523" t="str">
        <f t="shared" si="9"/>
        <v xml:space="preserve"> </v>
      </c>
      <c r="HG29" s="523" t="str">
        <f t="shared" si="9"/>
        <v xml:space="preserve"> </v>
      </c>
      <c r="HH29" s="523" t="str">
        <f t="shared" si="9"/>
        <v xml:space="preserve"> </v>
      </c>
      <c r="HI29" s="523" t="str">
        <f t="shared" si="9"/>
        <v xml:space="preserve"> </v>
      </c>
      <c r="HJ29" s="523" t="str">
        <f t="shared" si="9"/>
        <v xml:space="preserve"> </v>
      </c>
      <c r="HK29" s="523" t="str">
        <f t="shared" si="9"/>
        <v xml:space="preserve"> </v>
      </c>
      <c r="HL29" s="523" t="str">
        <f t="shared" si="9"/>
        <v xml:space="preserve"> </v>
      </c>
      <c r="HM29" s="523" t="str">
        <f t="shared" si="9"/>
        <v xml:space="preserve"> </v>
      </c>
      <c r="HN29" s="523" t="str">
        <f t="shared" si="9"/>
        <v xml:space="preserve"> </v>
      </c>
      <c r="HO29" s="523" t="str">
        <f t="shared" si="9"/>
        <v xml:space="preserve"> </v>
      </c>
      <c r="HP29" s="523" t="str">
        <f t="shared" si="9"/>
        <v xml:space="preserve"> </v>
      </c>
      <c r="HQ29" s="523" t="str">
        <f t="shared" si="9"/>
        <v xml:space="preserve"> </v>
      </c>
      <c r="HR29" s="523" t="str">
        <f t="shared" si="9"/>
        <v xml:space="preserve"> </v>
      </c>
      <c r="HS29" s="523" t="str">
        <f t="shared" si="9"/>
        <v xml:space="preserve"> </v>
      </c>
      <c r="HT29" s="523" t="str">
        <f t="shared" si="9"/>
        <v xml:space="preserve"> </v>
      </c>
      <c r="HU29" s="523" t="str">
        <f t="shared" si="9"/>
        <v xml:space="preserve"> </v>
      </c>
      <c r="HV29" s="523" t="str">
        <f t="shared" si="9"/>
        <v xml:space="preserve"> </v>
      </c>
      <c r="HW29" s="523" t="str">
        <f t="shared" si="9"/>
        <v xml:space="preserve"> </v>
      </c>
      <c r="HX29" s="523" t="str">
        <f t="shared" si="9"/>
        <v xml:space="preserve"> </v>
      </c>
      <c r="HY29" s="523" t="str">
        <f t="shared" si="9"/>
        <v xml:space="preserve"> </v>
      </c>
      <c r="HZ29" s="523" t="str">
        <f t="shared" si="9"/>
        <v xml:space="preserve"> </v>
      </c>
      <c r="IA29" s="523" t="str">
        <f t="shared" si="9"/>
        <v xml:space="preserve"> </v>
      </c>
      <c r="IB29" s="523" t="str">
        <f t="shared" si="9"/>
        <v xml:space="preserve"> </v>
      </c>
      <c r="IC29" s="523" t="str">
        <f t="shared" si="9"/>
        <v xml:space="preserve"> </v>
      </c>
      <c r="ID29" s="523" t="str">
        <f t="shared" si="9"/>
        <v xml:space="preserve"> </v>
      </c>
      <c r="IE29" s="523" t="str">
        <f t="shared" si="9"/>
        <v xml:space="preserve"> </v>
      </c>
      <c r="IF29" s="523" t="str">
        <f t="shared" si="9"/>
        <v xml:space="preserve"> </v>
      </c>
      <c r="IG29" s="523" t="str">
        <f t="shared" si="9"/>
        <v xml:space="preserve"> </v>
      </c>
      <c r="IH29" s="523" t="str">
        <f t="shared" si="9"/>
        <v xml:space="preserve"> </v>
      </c>
      <c r="II29" s="523" t="str">
        <f t="shared" si="9"/>
        <v xml:space="preserve"> </v>
      </c>
      <c r="IJ29" s="523" t="str">
        <f t="shared" si="9"/>
        <v xml:space="preserve"> </v>
      </c>
      <c r="IK29" s="523" t="str">
        <f t="shared" si="9"/>
        <v xml:space="preserve"> </v>
      </c>
      <c r="IL29" s="523" t="str">
        <f t="shared" si="9"/>
        <v xml:space="preserve"> </v>
      </c>
      <c r="IM29" s="523" t="str">
        <f t="shared" si="9"/>
        <v xml:space="preserve"> </v>
      </c>
      <c r="IN29" s="523" t="str">
        <f t="shared" si="9"/>
        <v xml:space="preserve"> </v>
      </c>
      <c r="IO29" s="523" t="str">
        <f t="shared" si="9"/>
        <v xml:space="preserve"> </v>
      </c>
      <c r="IP29" s="523" t="str">
        <f t="shared" si="9"/>
        <v xml:space="preserve"> </v>
      </c>
      <c r="IQ29" s="523" t="str">
        <f t="shared" si="9"/>
        <v xml:space="preserve"> </v>
      </c>
      <c r="IR29" s="523" t="str">
        <f t="shared" si="9"/>
        <v xml:space="preserve"> </v>
      </c>
      <c r="IS29" s="523" t="str">
        <f t="shared" si="9"/>
        <v xml:space="preserve"> </v>
      </c>
      <c r="IT29" s="523" t="str">
        <f t="shared" si="9"/>
        <v xml:space="preserve"> </v>
      </c>
      <c r="IU29" s="523" t="str">
        <f t="shared" si="9"/>
        <v xml:space="preserve"> </v>
      </c>
      <c r="IV29" s="523" t="str">
        <f t="shared" si="9"/>
        <v xml:space="preserve"> </v>
      </c>
    </row>
    <row r="30" spans="1:256" s="523" customFormat="1" x14ac:dyDescent="0.15">
      <c r="A30" s="525" t="s">
        <v>94</v>
      </c>
      <c r="C30" s="523" t="e">
        <f>C29-C31</f>
        <v>#NUM!</v>
      </c>
      <c r="D30" s="523" t="str">
        <f t="shared" ref="D30:BO30" si="10">IF(D28=" "," ",D29-D31)</f>
        <v xml:space="preserve"> </v>
      </c>
      <c r="E30" s="523" t="str">
        <f t="shared" si="10"/>
        <v xml:space="preserve"> </v>
      </c>
      <c r="F30" s="523" t="str">
        <f t="shared" si="10"/>
        <v xml:space="preserve"> </v>
      </c>
      <c r="G30" s="523" t="str">
        <f t="shared" si="10"/>
        <v xml:space="preserve"> </v>
      </c>
      <c r="H30" s="523" t="str">
        <f t="shared" si="10"/>
        <v xml:space="preserve"> </v>
      </c>
      <c r="I30" s="523" t="str">
        <f t="shared" si="10"/>
        <v xml:space="preserve"> </v>
      </c>
      <c r="J30" s="523" t="str">
        <f t="shared" si="10"/>
        <v xml:space="preserve"> </v>
      </c>
      <c r="K30" s="523" t="str">
        <f t="shared" si="10"/>
        <v xml:space="preserve"> </v>
      </c>
      <c r="L30" s="523" t="str">
        <f t="shared" si="10"/>
        <v xml:space="preserve"> </v>
      </c>
      <c r="M30" s="523" t="str">
        <f t="shared" si="10"/>
        <v xml:space="preserve"> </v>
      </c>
      <c r="N30" s="523" t="str">
        <f t="shared" si="10"/>
        <v xml:space="preserve"> </v>
      </c>
      <c r="O30" s="523" t="str">
        <f t="shared" si="10"/>
        <v xml:space="preserve"> </v>
      </c>
      <c r="P30" s="523" t="str">
        <f t="shared" si="10"/>
        <v xml:space="preserve"> </v>
      </c>
      <c r="Q30" s="523" t="str">
        <f t="shared" si="10"/>
        <v xml:space="preserve"> </v>
      </c>
      <c r="R30" s="523" t="str">
        <f t="shared" si="10"/>
        <v xml:space="preserve"> </v>
      </c>
      <c r="S30" s="523" t="str">
        <f t="shared" si="10"/>
        <v xml:space="preserve"> </v>
      </c>
      <c r="T30" s="523" t="str">
        <f t="shared" si="10"/>
        <v xml:space="preserve"> </v>
      </c>
      <c r="U30" s="523" t="str">
        <f t="shared" si="10"/>
        <v xml:space="preserve"> </v>
      </c>
      <c r="V30" s="523" t="str">
        <f t="shared" si="10"/>
        <v xml:space="preserve"> </v>
      </c>
      <c r="W30" s="523" t="str">
        <f t="shared" si="10"/>
        <v xml:space="preserve"> </v>
      </c>
      <c r="X30" s="523" t="str">
        <f t="shared" si="10"/>
        <v xml:space="preserve"> </v>
      </c>
      <c r="Y30" s="523" t="str">
        <f t="shared" si="10"/>
        <v xml:space="preserve"> </v>
      </c>
      <c r="Z30" s="523" t="str">
        <f t="shared" si="10"/>
        <v xml:space="preserve"> </v>
      </c>
      <c r="AA30" s="523" t="str">
        <f t="shared" si="10"/>
        <v xml:space="preserve"> </v>
      </c>
      <c r="AB30" s="523" t="str">
        <f t="shared" si="10"/>
        <v xml:space="preserve"> </v>
      </c>
      <c r="AC30" s="523" t="str">
        <f t="shared" si="10"/>
        <v xml:space="preserve"> </v>
      </c>
      <c r="AD30" s="523" t="str">
        <f t="shared" si="10"/>
        <v xml:space="preserve"> </v>
      </c>
      <c r="AE30" s="523" t="str">
        <f t="shared" si="10"/>
        <v xml:space="preserve"> </v>
      </c>
      <c r="AF30" s="523" t="str">
        <f t="shared" si="10"/>
        <v xml:space="preserve"> </v>
      </c>
      <c r="AG30" s="523" t="str">
        <f t="shared" si="10"/>
        <v xml:space="preserve"> </v>
      </c>
      <c r="AH30" s="523" t="str">
        <f t="shared" si="10"/>
        <v xml:space="preserve"> </v>
      </c>
      <c r="AI30" s="523" t="str">
        <f t="shared" si="10"/>
        <v xml:space="preserve"> </v>
      </c>
      <c r="AJ30" s="523" t="str">
        <f t="shared" si="10"/>
        <v xml:space="preserve"> </v>
      </c>
      <c r="AK30" s="523" t="str">
        <f t="shared" si="10"/>
        <v xml:space="preserve"> </v>
      </c>
      <c r="AL30" s="523" t="str">
        <f t="shared" si="10"/>
        <v xml:space="preserve"> </v>
      </c>
      <c r="AM30" s="523" t="str">
        <f t="shared" si="10"/>
        <v xml:space="preserve"> </v>
      </c>
      <c r="AN30" s="523" t="str">
        <f t="shared" si="10"/>
        <v xml:space="preserve"> </v>
      </c>
      <c r="AO30" s="523" t="str">
        <f t="shared" si="10"/>
        <v xml:space="preserve"> </v>
      </c>
      <c r="AP30" s="523" t="str">
        <f t="shared" si="10"/>
        <v xml:space="preserve"> </v>
      </c>
      <c r="AQ30" s="523" t="str">
        <f t="shared" si="10"/>
        <v xml:space="preserve"> </v>
      </c>
      <c r="AR30" s="523" t="str">
        <f t="shared" si="10"/>
        <v xml:space="preserve"> </v>
      </c>
      <c r="AS30" s="523" t="str">
        <f t="shared" si="10"/>
        <v xml:space="preserve"> </v>
      </c>
      <c r="AT30" s="523" t="str">
        <f t="shared" si="10"/>
        <v xml:space="preserve"> </v>
      </c>
      <c r="AU30" s="523" t="str">
        <f t="shared" si="10"/>
        <v xml:space="preserve"> </v>
      </c>
      <c r="AV30" s="523" t="str">
        <f t="shared" si="10"/>
        <v xml:space="preserve"> </v>
      </c>
      <c r="AW30" s="523" t="str">
        <f t="shared" si="10"/>
        <v xml:space="preserve"> </v>
      </c>
      <c r="AX30" s="523" t="str">
        <f t="shared" si="10"/>
        <v xml:space="preserve"> </v>
      </c>
      <c r="AY30" s="523" t="str">
        <f t="shared" si="10"/>
        <v xml:space="preserve"> </v>
      </c>
      <c r="AZ30" s="523" t="str">
        <f t="shared" si="10"/>
        <v xml:space="preserve"> </v>
      </c>
      <c r="BA30" s="523" t="str">
        <f t="shared" si="10"/>
        <v xml:space="preserve"> </v>
      </c>
      <c r="BB30" s="523" t="str">
        <f t="shared" si="10"/>
        <v xml:space="preserve"> </v>
      </c>
      <c r="BC30" s="523" t="str">
        <f t="shared" si="10"/>
        <v xml:space="preserve"> </v>
      </c>
      <c r="BD30" s="523" t="str">
        <f t="shared" si="10"/>
        <v xml:space="preserve"> </v>
      </c>
      <c r="BE30" s="523" t="str">
        <f t="shared" si="10"/>
        <v xml:space="preserve"> </v>
      </c>
      <c r="BF30" s="523" t="str">
        <f t="shared" si="10"/>
        <v xml:space="preserve"> </v>
      </c>
      <c r="BG30" s="523" t="str">
        <f t="shared" si="10"/>
        <v xml:space="preserve"> </v>
      </c>
      <c r="BH30" s="523" t="str">
        <f t="shared" si="10"/>
        <v xml:space="preserve"> </v>
      </c>
      <c r="BI30" s="523" t="str">
        <f t="shared" si="10"/>
        <v xml:space="preserve"> </v>
      </c>
      <c r="BJ30" s="523" t="str">
        <f t="shared" si="10"/>
        <v xml:space="preserve"> </v>
      </c>
      <c r="BK30" s="523" t="str">
        <f t="shared" si="10"/>
        <v xml:space="preserve"> </v>
      </c>
      <c r="BL30" s="523" t="str">
        <f t="shared" si="10"/>
        <v xml:space="preserve"> </v>
      </c>
      <c r="BM30" s="523" t="str">
        <f t="shared" si="10"/>
        <v xml:space="preserve"> </v>
      </c>
      <c r="BN30" s="523" t="str">
        <f t="shared" si="10"/>
        <v xml:space="preserve"> </v>
      </c>
      <c r="BO30" s="523" t="str">
        <f t="shared" si="10"/>
        <v xml:space="preserve"> </v>
      </c>
      <c r="BP30" s="523" t="str">
        <f t="shared" ref="BP30:EA30" si="11">IF(BP28=" "," ",BP29-BP31)</f>
        <v xml:space="preserve"> </v>
      </c>
      <c r="BQ30" s="523" t="str">
        <f t="shared" si="11"/>
        <v xml:space="preserve"> </v>
      </c>
      <c r="BR30" s="523" t="str">
        <f t="shared" si="11"/>
        <v xml:space="preserve"> </v>
      </c>
      <c r="BS30" s="523" t="str">
        <f t="shared" si="11"/>
        <v xml:space="preserve"> </v>
      </c>
      <c r="BT30" s="523" t="str">
        <f t="shared" si="11"/>
        <v xml:space="preserve"> </v>
      </c>
      <c r="BU30" s="523" t="str">
        <f t="shared" si="11"/>
        <v xml:space="preserve"> </v>
      </c>
      <c r="BV30" s="523" t="str">
        <f t="shared" si="11"/>
        <v xml:space="preserve"> </v>
      </c>
      <c r="BW30" s="523" t="str">
        <f t="shared" si="11"/>
        <v xml:space="preserve"> </v>
      </c>
      <c r="BX30" s="523" t="str">
        <f t="shared" si="11"/>
        <v xml:space="preserve"> </v>
      </c>
      <c r="BY30" s="523" t="str">
        <f t="shared" si="11"/>
        <v xml:space="preserve"> </v>
      </c>
      <c r="BZ30" s="523" t="str">
        <f t="shared" si="11"/>
        <v xml:space="preserve"> </v>
      </c>
      <c r="CA30" s="523" t="str">
        <f t="shared" si="11"/>
        <v xml:space="preserve"> </v>
      </c>
      <c r="CB30" s="523" t="str">
        <f t="shared" si="11"/>
        <v xml:space="preserve"> </v>
      </c>
      <c r="CC30" s="523" t="str">
        <f t="shared" si="11"/>
        <v xml:space="preserve"> </v>
      </c>
      <c r="CD30" s="523" t="str">
        <f t="shared" si="11"/>
        <v xml:space="preserve"> </v>
      </c>
      <c r="CE30" s="523" t="str">
        <f t="shared" si="11"/>
        <v xml:space="preserve"> </v>
      </c>
      <c r="CF30" s="523" t="str">
        <f t="shared" si="11"/>
        <v xml:space="preserve"> </v>
      </c>
      <c r="CG30" s="523" t="str">
        <f t="shared" si="11"/>
        <v xml:space="preserve"> </v>
      </c>
      <c r="CH30" s="523" t="str">
        <f t="shared" si="11"/>
        <v xml:space="preserve"> </v>
      </c>
      <c r="CI30" s="523" t="str">
        <f t="shared" si="11"/>
        <v xml:space="preserve"> </v>
      </c>
      <c r="CJ30" s="523" t="str">
        <f t="shared" si="11"/>
        <v xml:space="preserve"> </v>
      </c>
      <c r="CK30" s="523" t="str">
        <f t="shared" si="11"/>
        <v xml:space="preserve"> </v>
      </c>
      <c r="CL30" s="523" t="str">
        <f t="shared" si="11"/>
        <v xml:space="preserve"> </v>
      </c>
      <c r="CM30" s="523" t="str">
        <f t="shared" si="11"/>
        <v xml:space="preserve"> </v>
      </c>
      <c r="CN30" s="523" t="str">
        <f t="shared" si="11"/>
        <v xml:space="preserve"> </v>
      </c>
      <c r="CO30" s="523" t="str">
        <f t="shared" si="11"/>
        <v xml:space="preserve"> </v>
      </c>
      <c r="CP30" s="523" t="str">
        <f t="shared" si="11"/>
        <v xml:space="preserve"> </v>
      </c>
      <c r="CQ30" s="523" t="str">
        <f t="shared" si="11"/>
        <v xml:space="preserve"> </v>
      </c>
      <c r="CR30" s="523" t="str">
        <f t="shared" si="11"/>
        <v xml:space="preserve"> </v>
      </c>
      <c r="CS30" s="523" t="str">
        <f t="shared" si="11"/>
        <v xml:space="preserve"> </v>
      </c>
      <c r="CT30" s="523" t="str">
        <f t="shared" si="11"/>
        <v xml:space="preserve"> </v>
      </c>
      <c r="CU30" s="523" t="str">
        <f t="shared" si="11"/>
        <v xml:space="preserve"> </v>
      </c>
      <c r="CV30" s="523" t="str">
        <f t="shared" si="11"/>
        <v xml:space="preserve"> </v>
      </c>
      <c r="CW30" s="523" t="str">
        <f t="shared" si="11"/>
        <v xml:space="preserve"> </v>
      </c>
      <c r="CX30" s="523" t="str">
        <f t="shared" si="11"/>
        <v xml:space="preserve"> </v>
      </c>
      <c r="CY30" s="523" t="str">
        <f t="shared" si="11"/>
        <v xml:space="preserve"> </v>
      </c>
      <c r="CZ30" s="523" t="str">
        <f t="shared" si="11"/>
        <v xml:space="preserve"> </v>
      </c>
      <c r="DA30" s="523" t="str">
        <f t="shared" si="11"/>
        <v xml:space="preserve"> </v>
      </c>
      <c r="DB30" s="523" t="str">
        <f t="shared" si="11"/>
        <v xml:space="preserve"> </v>
      </c>
      <c r="DC30" s="523" t="str">
        <f t="shared" si="11"/>
        <v xml:space="preserve"> </v>
      </c>
      <c r="DD30" s="523" t="str">
        <f t="shared" si="11"/>
        <v xml:space="preserve"> </v>
      </c>
      <c r="DE30" s="523" t="str">
        <f t="shared" si="11"/>
        <v xml:space="preserve"> </v>
      </c>
      <c r="DF30" s="523" t="str">
        <f t="shared" si="11"/>
        <v xml:space="preserve"> </v>
      </c>
      <c r="DG30" s="523" t="str">
        <f t="shared" si="11"/>
        <v xml:space="preserve"> </v>
      </c>
      <c r="DH30" s="523" t="str">
        <f t="shared" si="11"/>
        <v xml:space="preserve"> </v>
      </c>
      <c r="DI30" s="523" t="str">
        <f t="shared" si="11"/>
        <v xml:space="preserve"> </v>
      </c>
      <c r="DJ30" s="523" t="str">
        <f t="shared" si="11"/>
        <v xml:space="preserve"> </v>
      </c>
      <c r="DK30" s="523" t="str">
        <f t="shared" si="11"/>
        <v xml:space="preserve"> </v>
      </c>
      <c r="DL30" s="523" t="str">
        <f t="shared" si="11"/>
        <v xml:space="preserve"> </v>
      </c>
      <c r="DM30" s="523" t="str">
        <f t="shared" si="11"/>
        <v xml:space="preserve"> </v>
      </c>
      <c r="DN30" s="523" t="str">
        <f t="shared" si="11"/>
        <v xml:space="preserve"> </v>
      </c>
      <c r="DO30" s="523" t="str">
        <f t="shared" si="11"/>
        <v xml:space="preserve"> </v>
      </c>
      <c r="DP30" s="523" t="str">
        <f t="shared" si="11"/>
        <v xml:space="preserve"> </v>
      </c>
      <c r="DQ30" s="523" t="str">
        <f t="shared" si="11"/>
        <v xml:space="preserve"> </v>
      </c>
      <c r="DR30" s="523" t="str">
        <f t="shared" si="11"/>
        <v xml:space="preserve"> </v>
      </c>
      <c r="DS30" s="523" t="str">
        <f t="shared" si="11"/>
        <v xml:space="preserve"> </v>
      </c>
      <c r="DT30" s="523" t="str">
        <f t="shared" si="11"/>
        <v xml:space="preserve"> </v>
      </c>
      <c r="DU30" s="523" t="str">
        <f t="shared" si="11"/>
        <v xml:space="preserve"> </v>
      </c>
      <c r="DV30" s="523" t="str">
        <f t="shared" si="11"/>
        <v xml:space="preserve"> </v>
      </c>
      <c r="DW30" s="523" t="str">
        <f t="shared" si="11"/>
        <v xml:space="preserve"> </v>
      </c>
      <c r="DX30" s="523" t="str">
        <f t="shared" si="11"/>
        <v xml:space="preserve"> </v>
      </c>
      <c r="DY30" s="523" t="str">
        <f t="shared" si="11"/>
        <v xml:space="preserve"> </v>
      </c>
      <c r="DZ30" s="523" t="str">
        <f t="shared" si="11"/>
        <v xml:space="preserve"> </v>
      </c>
      <c r="EA30" s="523" t="str">
        <f t="shared" si="11"/>
        <v xml:space="preserve"> </v>
      </c>
      <c r="EB30" s="523" t="str">
        <f t="shared" ref="EB30:GM30" si="12">IF(EB28=" "," ",EB29-EB31)</f>
        <v xml:space="preserve"> </v>
      </c>
      <c r="EC30" s="523" t="str">
        <f t="shared" si="12"/>
        <v xml:space="preserve"> </v>
      </c>
      <c r="ED30" s="523" t="str">
        <f t="shared" si="12"/>
        <v xml:space="preserve"> </v>
      </c>
      <c r="EE30" s="523" t="str">
        <f t="shared" si="12"/>
        <v xml:space="preserve"> </v>
      </c>
      <c r="EF30" s="523" t="str">
        <f t="shared" si="12"/>
        <v xml:space="preserve"> </v>
      </c>
      <c r="EG30" s="523" t="str">
        <f t="shared" si="12"/>
        <v xml:space="preserve"> </v>
      </c>
      <c r="EH30" s="523" t="str">
        <f t="shared" si="12"/>
        <v xml:space="preserve"> </v>
      </c>
      <c r="EI30" s="523" t="str">
        <f t="shared" si="12"/>
        <v xml:space="preserve"> </v>
      </c>
      <c r="EJ30" s="523" t="str">
        <f t="shared" si="12"/>
        <v xml:space="preserve"> </v>
      </c>
      <c r="EK30" s="523" t="str">
        <f t="shared" si="12"/>
        <v xml:space="preserve"> </v>
      </c>
      <c r="EL30" s="523" t="str">
        <f t="shared" si="12"/>
        <v xml:space="preserve"> </v>
      </c>
      <c r="EM30" s="523" t="str">
        <f t="shared" si="12"/>
        <v xml:space="preserve"> </v>
      </c>
      <c r="EN30" s="523" t="str">
        <f t="shared" si="12"/>
        <v xml:space="preserve"> </v>
      </c>
      <c r="EO30" s="523" t="str">
        <f t="shared" si="12"/>
        <v xml:space="preserve"> </v>
      </c>
      <c r="EP30" s="523" t="str">
        <f t="shared" si="12"/>
        <v xml:space="preserve"> </v>
      </c>
      <c r="EQ30" s="523" t="str">
        <f t="shared" si="12"/>
        <v xml:space="preserve"> </v>
      </c>
      <c r="ER30" s="523" t="str">
        <f t="shared" si="12"/>
        <v xml:space="preserve"> </v>
      </c>
      <c r="ES30" s="523" t="str">
        <f t="shared" si="12"/>
        <v xml:space="preserve"> </v>
      </c>
      <c r="ET30" s="523" t="str">
        <f t="shared" si="12"/>
        <v xml:space="preserve"> </v>
      </c>
      <c r="EU30" s="523" t="str">
        <f t="shared" si="12"/>
        <v xml:space="preserve"> </v>
      </c>
      <c r="EV30" s="523" t="str">
        <f t="shared" si="12"/>
        <v xml:space="preserve"> </v>
      </c>
      <c r="EW30" s="523" t="str">
        <f t="shared" si="12"/>
        <v xml:space="preserve"> </v>
      </c>
      <c r="EX30" s="523" t="str">
        <f t="shared" si="12"/>
        <v xml:space="preserve"> </v>
      </c>
      <c r="EY30" s="523" t="str">
        <f t="shared" si="12"/>
        <v xml:space="preserve"> </v>
      </c>
      <c r="EZ30" s="523" t="str">
        <f t="shared" si="12"/>
        <v xml:space="preserve"> </v>
      </c>
      <c r="FA30" s="523" t="str">
        <f t="shared" si="12"/>
        <v xml:space="preserve"> </v>
      </c>
      <c r="FB30" s="523" t="str">
        <f t="shared" si="12"/>
        <v xml:space="preserve"> </v>
      </c>
      <c r="FC30" s="523" t="str">
        <f t="shared" si="12"/>
        <v xml:space="preserve"> </v>
      </c>
      <c r="FD30" s="523" t="str">
        <f t="shared" si="12"/>
        <v xml:space="preserve"> </v>
      </c>
      <c r="FE30" s="523" t="str">
        <f t="shared" si="12"/>
        <v xml:space="preserve"> </v>
      </c>
      <c r="FF30" s="523" t="str">
        <f t="shared" si="12"/>
        <v xml:space="preserve"> </v>
      </c>
      <c r="FG30" s="523" t="str">
        <f t="shared" si="12"/>
        <v xml:space="preserve"> </v>
      </c>
      <c r="FH30" s="523" t="str">
        <f t="shared" si="12"/>
        <v xml:space="preserve"> </v>
      </c>
      <c r="FI30" s="523" t="str">
        <f t="shared" si="12"/>
        <v xml:space="preserve"> </v>
      </c>
      <c r="FJ30" s="523" t="str">
        <f t="shared" si="12"/>
        <v xml:space="preserve"> </v>
      </c>
      <c r="FK30" s="523" t="str">
        <f t="shared" si="12"/>
        <v xml:space="preserve"> </v>
      </c>
      <c r="FL30" s="523" t="str">
        <f t="shared" si="12"/>
        <v xml:space="preserve"> </v>
      </c>
      <c r="FM30" s="523" t="str">
        <f t="shared" si="12"/>
        <v xml:space="preserve"> </v>
      </c>
      <c r="FN30" s="523" t="str">
        <f t="shared" si="12"/>
        <v xml:space="preserve"> </v>
      </c>
      <c r="FO30" s="523" t="str">
        <f t="shared" si="12"/>
        <v xml:space="preserve"> </v>
      </c>
      <c r="FP30" s="523" t="str">
        <f t="shared" si="12"/>
        <v xml:space="preserve"> </v>
      </c>
      <c r="FQ30" s="523" t="str">
        <f t="shared" si="12"/>
        <v xml:space="preserve"> </v>
      </c>
      <c r="FR30" s="523" t="str">
        <f t="shared" si="12"/>
        <v xml:space="preserve"> </v>
      </c>
      <c r="FS30" s="523" t="str">
        <f t="shared" si="12"/>
        <v xml:space="preserve"> </v>
      </c>
      <c r="FT30" s="523" t="str">
        <f t="shared" si="12"/>
        <v xml:space="preserve"> </v>
      </c>
      <c r="FU30" s="523" t="str">
        <f t="shared" si="12"/>
        <v xml:space="preserve"> </v>
      </c>
      <c r="FV30" s="523" t="str">
        <f t="shared" si="12"/>
        <v xml:space="preserve"> </v>
      </c>
      <c r="FW30" s="523" t="str">
        <f t="shared" si="12"/>
        <v xml:space="preserve"> </v>
      </c>
      <c r="FX30" s="523" t="str">
        <f t="shared" si="12"/>
        <v xml:space="preserve"> </v>
      </c>
      <c r="FY30" s="523" t="str">
        <f t="shared" si="12"/>
        <v xml:space="preserve"> </v>
      </c>
      <c r="FZ30" s="523" t="str">
        <f t="shared" si="12"/>
        <v xml:space="preserve"> </v>
      </c>
      <c r="GA30" s="523" t="str">
        <f t="shared" si="12"/>
        <v xml:space="preserve"> </v>
      </c>
      <c r="GB30" s="523" t="str">
        <f t="shared" si="12"/>
        <v xml:space="preserve"> </v>
      </c>
      <c r="GC30" s="523" t="str">
        <f t="shared" si="12"/>
        <v xml:space="preserve"> </v>
      </c>
      <c r="GD30" s="523" t="str">
        <f t="shared" si="12"/>
        <v xml:space="preserve"> </v>
      </c>
      <c r="GE30" s="523" t="str">
        <f t="shared" si="12"/>
        <v xml:space="preserve"> </v>
      </c>
      <c r="GF30" s="523" t="str">
        <f t="shared" si="12"/>
        <v xml:space="preserve"> </v>
      </c>
      <c r="GG30" s="523" t="str">
        <f t="shared" si="12"/>
        <v xml:space="preserve"> </v>
      </c>
      <c r="GH30" s="523" t="str">
        <f t="shared" si="12"/>
        <v xml:space="preserve"> </v>
      </c>
      <c r="GI30" s="523" t="str">
        <f t="shared" si="12"/>
        <v xml:space="preserve"> </v>
      </c>
      <c r="GJ30" s="523" t="str">
        <f t="shared" si="12"/>
        <v xml:space="preserve"> </v>
      </c>
      <c r="GK30" s="523" t="str">
        <f t="shared" si="12"/>
        <v xml:space="preserve"> </v>
      </c>
      <c r="GL30" s="523" t="str">
        <f t="shared" si="12"/>
        <v xml:space="preserve"> </v>
      </c>
      <c r="GM30" s="523" t="str">
        <f t="shared" si="12"/>
        <v xml:space="preserve"> </v>
      </c>
      <c r="GN30" s="523" t="str">
        <f t="shared" ref="GN30:IV30" si="13">IF(GN28=" "," ",GN29-GN31)</f>
        <v xml:space="preserve"> </v>
      </c>
      <c r="GO30" s="523" t="str">
        <f t="shared" si="13"/>
        <v xml:space="preserve"> </v>
      </c>
      <c r="GP30" s="523" t="str">
        <f t="shared" si="13"/>
        <v xml:space="preserve"> </v>
      </c>
      <c r="GQ30" s="523" t="str">
        <f t="shared" si="13"/>
        <v xml:space="preserve"> </v>
      </c>
      <c r="GR30" s="523" t="str">
        <f t="shared" si="13"/>
        <v xml:space="preserve"> </v>
      </c>
      <c r="GS30" s="523" t="str">
        <f t="shared" si="13"/>
        <v xml:space="preserve"> </v>
      </c>
      <c r="GT30" s="523" t="str">
        <f t="shared" si="13"/>
        <v xml:space="preserve"> </v>
      </c>
      <c r="GU30" s="523" t="str">
        <f t="shared" si="13"/>
        <v xml:space="preserve"> </v>
      </c>
      <c r="GV30" s="523" t="str">
        <f t="shared" si="13"/>
        <v xml:space="preserve"> </v>
      </c>
      <c r="GW30" s="523" t="str">
        <f t="shared" si="13"/>
        <v xml:space="preserve"> </v>
      </c>
      <c r="GX30" s="523" t="str">
        <f t="shared" si="13"/>
        <v xml:space="preserve"> </v>
      </c>
      <c r="GY30" s="523" t="str">
        <f t="shared" si="13"/>
        <v xml:space="preserve"> </v>
      </c>
      <c r="GZ30" s="523" t="str">
        <f t="shared" si="13"/>
        <v xml:space="preserve"> </v>
      </c>
      <c r="HA30" s="523" t="str">
        <f t="shared" si="13"/>
        <v xml:space="preserve"> </v>
      </c>
      <c r="HB30" s="523" t="str">
        <f t="shared" si="13"/>
        <v xml:space="preserve"> </v>
      </c>
      <c r="HC30" s="523" t="str">
        <f t="shared" si="13"/>
        <v xml:space="preserve"> </v>
      </c>
      <c r="HD30" s="523" t="str">
        <f t="shared" si="13"/>
        <v xml:space="preserve"> </v>
      </c>
      <c r="HE30" s="523" t="str">
        <f t="shared" si="13"/>
        <v xml:space="preserve"> </v>
      </c>
      <c r="HF30" s="523" t="str">
        <f t="shared" si="13"/>
        <v xml:space="preserve"> </v>
      </c>
      <c r="HG30" s="523" t="str">
        <f t="shared" si="13"/>
        <v xml:space="preserve"> </v>
      </c>
      <c r="HH30" s="523" t="str">
        <f t="shared" si="13"/>
        <v xml:space="preserve"> </v>
      </c>
      <c r="HI30" s="523" t="str">
        <f t="shared" si="13"/>
        <v xml:space="preserve"> </v>
      </c>
      <c r="HJ30" s="523" t="str">
        <f t="shared" si="13"/>
        <v xml:space="preserve"> </v>
      </c>
      <c r="HK30" s="523" t="str">
        <f t="shared" si="13"/>
        <v xml:space="preserve"> </v>
      </c>
      <c r="HL30" s="523" t="str">
        <f t="shared" si="13"/>
        <v xml:space="preserve"> </v>
      </c>
      <c r="HM30" s="523" t="str">
        <f t="shared" si="13"/>
        <v xml:space="preserve"> </v>
      </c>
      <c r="HN30" s="523" t="str">
        <f t="shared" si="13"/>
        <v xml:space="preserve"> </v>
      </c>
      <c r="HO30" s="523" t="str">
        <f t="shared" si="13"/>
        <v xml:space="preserve"> </v>
      </c>
      <c r="HP30" s="523" t="str">
        <f t="shared" si="13"/>
        <v xml:space="preserve"> </v>
      </c>
      <c r="HQ30" s="523" t="str">
        <f t="shared" si="13"/>
        <v xml:space="preserve"> </v>
      </c>
      <c r="HR30" s="523" t="str">
        <f t="shared" si="13"/>
        <v xml:space="preserve"> </v>
      </c>
      <c r="HS30" s="523" t="str">
        <f t="shared" si="13"/>
        <v xml:space="preserve"> </v>
      </c>
      <c r="HT30" s="523" t="str">
        <f t="shared" si="13"/>
        <v xml:space="preserve"> </v>
      </c>
      <c r="HU30" s="523" t="str">
        <f t="shared" si="13"/>
        <v xml:space="preserve"> </v>
      </c>
      <c r="HV30" s="523" t="str">
        <f t="shared" si="13"/>
        <v xml:space="preserve"> </v>
      </c>
      <c r="HW30" s="523" t="str">
        <f t="shared" si="13"/>
        <v xml:space="preserve"> </v>
      </c>
      <c r="HX30" s="523" t="str">
        <f t="shared" si="13"/>
        <v xml:space="preserve"> </v>
      </c>
      <c r="HY30" s="523" t="str">
        <f t="shared" si="13"/>
        <v xml:space="preserve"> </v>
      </c>
      <c r="HZ30" s="523" t="str">
        <f t="shared" si="13"/>
        <v xml:space="preserve"> </v>
      </c>
      <c r="IA30" s="523" t="str">
        <f t="shared" si="13"/>
        <v xml:space="preserve"> </v>
      </c>
      <c r="IB30" s="523" t="str">
        <f t="shared" si="13"/>
        <v xml:space="preserve"> </v>
      </c>
      <c r="IC30" s="523" t="str">
        <f t="shared" si="13"/>
        <v xml:space="preserve"> </v>
      </c>
      <c r="ID30" s="523" t="str">
        <f t="shared" si="13"/>
        <v xml:space="preserve"> </v>
      </c>
      <c r="IE30" s="523" t="str">
        <f t="shared" si="13"/>
        <v xml:space="preserve"> </v>
      </c>
      <c r="IF30" s="523" t="str">
        <f t="shared" si="13"/>
        <v xml:space="preserve"> </v>
      </c>
      <c r="IG30" s="523" t="str">
        <f t="shared" si="13"/>
        <v xml:space="preserve"> </v>
      </c>
      <c r="IH30" s="523" t="str">
        <f t="shared" si="13"/>
        <v xml:space="preserve"> </v>
      </c>
      <c r="II30" s="523" t="str">
        <f t="shared" si="13"/>
        <v xml:space="preserve"> </v>
      </c>
      <c r="IJ30" s="523" t="str">
        <f t="shared" si="13"/>
        <v xml:space="preserve"> </v>
      </c>
      <c r="IK30" s="523" t="str">
        <f t="shared" si="13"/>
        <v xml:space="preserve"> </v>
      </c>
      <c r="IL30" s="523" t="str">
        <f t="shared" si="13"/>
        <v xml:space="preserve"> </v>
      </c>
      <c r="IM30" s="523" t="str">
        <f t="shared" si="13"/>
        <v xml:space="preserve"> </v>
      </c>
      <c r="IN30" s="523" t="str">
        <f t="shared" si="13"/>
        <v xml:space="preserve"> </v>
      </c>
      <c r="IO30" s="523" t="str">
        <f t="shared" si="13"/>
        <v xml:space="preserve"> </v>
      </c>
      <c r="IP30" s="523" t="str">
        <f t="shared" si="13"/>
        <v xml:space="preserve"> </v>
      </c>
      <c r="IQ30" s="523" t="str">
        <f t="shared" si="13"/>
        <v xml:space="preserve"> </v>
      </c>
      <c r="IR30" s="523" t="str">
        <f t="shared" si="13"/>
        <v xml:space="preserve"> </v>
      </c>
      <c r="IS30" s="523" t="str">
        <f t="shared" si="13"/>
        <v xml:space="preserve"> </v>
      </c>
      <c r="IT30" s="523" t="str">
        <f t="shared" si="13"/>
        <v xml:space="preserve"> </v>
      </c>
      <c r="IU30" s="523" t="str">
        <f t="shared" si="13"/>
        <v xml:space="preserve"> </v>
      </c>
      <c r="IV30" s="523" t="str">
        <f t="shared" si="13"/>
        <v xml:space="preserve"> </v>
      </c>
    </row>
    <row r="31" spans="1:256" s="523" customFormat="1" x14ac:dyDescent="0.15">
      <c r="A31" s="525" t="s">
        <v>624</v>
      </c>
      <c r="C31" s="523">
        <f>$B$32*$E$23/12</f>
        <v>0</v>
      </c>
      <c r="D31" s="523" t="str">
        <f t="shared" ref="D31:O31" si="14">IF(D28=" "," ",C32*$E$23/12)</f>
        <v xml:space="preserve"> </v>
      </c>
      <c r="E31" s="523" t="str">
        <f t="shared" si="14"/>
        <v xml:space="preserve"> </v>
      </c>
      <c r="F31" s="523" t="str">
        <f t="shared" si="14"/>
        <v xml:space="preserve"> </v>
      </c>
      <c r="G31" s="523" t="str">
        <f t="shared" si="14"/>
        <v xml:space="preserve"> </v>
      </c>
      <c r="H31" s="523" t="str">
        <f t="shared" si="14"/>
        <v xml:space="preserve"> </v>
      </c>
      <c r="I31" s="523" t="str">
        <f t="shared" si="14"/>
        <v xml:space="preserve"> </v>
      </c>
      <c r="J31" s="523" t="str">
        <f t="shared" si="14"/>
        <v xml:space="preserve"> </v>
      </c>
      <c r="K31" s="523" t="str">
        <f t="shared" si="14"/>
        <v xml:space="preserve"> </v>
      </c>
      <c r="L31" s="523" t="str">
        <f t="shared" si="14"/>
        <v xml:space="preserve"> </v>
      </c>
      <c r="M31" s="523" t="str">
        <f t="shared" si="14"/>
        <v xml:space="preserve"> </v>
      </c>
      <c r="N31" s="523" t="str">
        <f t="shared" si="14"/>
        <v xml:space="preserve"> </v>
      </c>
      <c r="O31" s="523" t="str">
        <f t="shared" si="14"/>
        <v xml:space="preserve"> </v>
      </c>
      <c r="P31" s="523" t="str">
        <f t="shared" ref="P31:CA31" si="15">IF(P28=" "," ",O32*$E$23/12)</f>
        <v xml:space="preserve"> </v>
      </c>
      <c r="Q31" s="523" t="str">
        <f t="shared" si="15"/>
        <v xml:space="preserve"> </v>
      </c>
      <c r="R31" s="523" t="str">
        <f t="shared" si="15"/>
        <v xml:space="preserve"> </v>
      </c>
      <c r="S31" s="523" t="str">
        <f t="shared" si="15"/>
        <v xml:space="preserve"> </v>
      </c>
      <c r="T31" s="523" t="str">
        <f t="shared" si="15"/>
        <v xml:space="preserve"> </v>
      </c>
      <c r="U31" s="523" t="str">
        <f t="shared" si="15"/>
        <v xml:space="preserve"> </v>
      </c>
      <c r="V31" s="523" t="str">
        <f t="shared" si="15"/>
        <v xml:space="preserve"> </v>
      </c>
      <c r="W31" s="523" t="str">
        <f t="shared" si="15"/>
        <v xml:space="preserve"> </v>
      </c>
      <c r="X31" s="523" t="str">
        <f t="shared" si="15"/>
        <v xml:space="preserve"> </v>
      </c>
      <c r="Y31" s="523" t="str">
        <f t="shared" si="15"/>
        <v xml:space="preserve"> </v>
      </c>
      <c r="Z31" s="523" t="str">
        <f t="shared" si="15"/>
        <v xml:space="preserve"> </v>
      </c>
      <c r="AA31" s="523" t="str">
        <f t="shared" si="15"/>
        <v xml:space="preserve"> </v>
      </c>
      <c r="AB31" s="523" t="str">
        <f t="shared" si="15"/>
        <v xml:space="preserve"> </v>
      </c>
      <c r="AC31" s="523" t="str">
        <f t="shared" si="15"/>
        <v xml:space="preserve"> </v>
      </c>
      <c r="AD31" s="523" t="str">
        <f t="shared" si="15"/>
        <v xml:space="preserve"> </v>
      </c>
      <c r="AE31" s="523" t="str">
        <f t="shared" si="15"/>
        <v xml:space="preserve"> </v>
      </c>
      <c r="AF31" s="523" t="str">
        <f t="shared" si="15"/>
        <v xml:space="preserve"> </v>
      </c>
      <c r="AG31" s="523" t="str">
        <f t="shared" si="15"/>
        <v xml:space="preserve"> </v>
      </c>
      <c r="AH31" s="523" t="str">
        <f t="shared" si="15"/>
        <v xml:space="preserve"> </v>
      </c>
      <c r="AI31" s="523" t="str">
        <f t="shared" si="15"/>
        <v xml:space="preserve"> </v>
      </c>
      <c r="AJ31" s="523" t="str">
        <f t="shared" si="15"/>
        <v xml:space="preserve"> </v>
      </c>
      <c r="AK31" s="523" t="str">
        <f t="shared" si="15"/>
        <v xml:space="preserve"> </v>
      </c>
      <c r="AL31" s="523" t="str">
        <f t="shared" si="15"/>
        <v xml:space="preserve"> </v>
      </c>
      <c r="AM31" s="523" t="str">
        <f t="shared" si="15"/>
        <v xml:space="preserve"> </v>
      </c>
      <c r="AN31" s="523" t="str">
        <f t="shared" si="15"/>
        <v xml:space="preserve"> </v>
      </c>
      <c r="AO31" s="523" t="str">
        <f t="shared" si="15"/>
        <v xml:space="preserve"> </v>
      </c>
      <c r="AP31" s="523" t="str">
        <f t="shared" si="15"/>
        <v xml:space="preserve"> </v>
      </c>
      <c r="AQ31" s="523" t="str">
        <f t="shared" si="15"/>
        <v xml:space="preserve"> </v>
      </c>
      <c r="AR31" s="523" t="str">
        <f t="shared" si="15"/>
        <v xml:space="preserve"> </v>
      </c>
      <c r="AS31" s="523" t="str">
        <f t="shared" si="15"/>
        <v xml:space="preserve"> </v>
      </c>
      <c r="AT31" s="523" t="str">
        <f t="shared" si="15"/>
        <v xml:space="preserve"> </v>
      </c>
      <c r="AU31" s="523" t="str">
        <f t="shared" si="15"/>
        <v xml:space="preserve"> </v>
      </c>
      <c r="AV31" s="523" t="str">
        <f t="shared" si="15"/>
        <v xml:space="preserve"> </v>
      </c>
      <c r="AW31" s="523" t="str">
        <f t="shared" si="15"/>
        <v xml:space="preserve"> </v>
      </c>
      <c r="AX31" s="523" t="str">
        <f t="shared" si="15"/>
        <v xml:space="preserve"> </v>
      </c>
      <c r="AY31" s="523" t="str">
        <f t="shared" si="15"/>
        <v xml:space="preserve"> </v>
      </c>
      <c r="AZ31" s="523" t="str">
        <f t="shared" si="15"/>
        <v xml:space="preserve"> </v>
      </c>
      <c r="BA31" s="523" t="str">
        <f t="shared" si="15"/>
        <v xml:space="preserve"> </v>
      </c>
      <c r="BB31" s="523" t="str">
        <f t="shared" si="15"/>
        <v xml:space="preserve"> </v>
      </c>
      <c r="BC31" s="523" t="str">
        <f t="shared" si="15"/>
        <v xml:space="preserve"> </v>
      </c>
      <c r="BD31" s="523" t="str">
        <f t="shared" si="15"/>
        <v xml:space="preserve"> </v>
      </c>
      <c r="BE31" s="523" t="str">
        <f t="shared" si="15"/>
        <v xml:space="preserve"> </v>
      </c>
      <c r="BF31" s="523" t="str">
        <f t="shared" si="15"/>
        <v xml:space="preserve"> </v>
      </c>
      <c r="BG31" s="523" t="str">
        <f t="shared" si="15"/>
        <v xml:space="preserve"> </v>
      </c>
      <c r="BH31" s="523" t="str">
        <f t="shared" si="15"/>
        <v xml:space="preserve"> </v>
      </c>
      <c r="BI31" s="523" t="str">
        <f t="shared" si="15"/>
        <v xml:space="preserve"> </v>
      </c>
      <c r="BJ31" s="523" t="str">
        <f t="shared" si="15"/>
        <v xml:space="preserve"> </v>
      </c>
      <c r="BK31" s="523" t="str">
        <f t="shared" si="15"/>
        <v xml:space="preserve"> </v>
      </c>
      <c r="BL31" s="523" t="str">
        <f t="shared" si="15"/>
        <v xml:space="preserve"> </v>
      </c>
      <c r="BM31" s="523" t="str">
        <f t="shared" si="15"/>
        <v xml:space="preserve"> </v>
      </c>
      <c r="BN31" s="523" t="str">
        <f t="shared" si="15"/>
        <v xml:space="preserve"> </v>
      </c>
      <c r="BO31" s="523" t="str">
        <f t="shared" si="15"/>
        <v xml:space="preserve"> </v>
      </c>
      <c r="BP31" s="523" t="str">
        <f t="shared" si="15"/>
        <v xml:space="preserve"> </v>
      </c>
      <c r="BQ31" s="523" t="str">
        <f t="shared" si="15"/>
        <v xml:space="preserve"> </v>
      </c>
      <c r="BR31" s="523" t="str">
        <f t="shared" si="15"/>
        <v xml:space="preserve"> </v>
      </c>
      <c r="BS31" s="523" t="str">
        <f t="shared" si="15"/>
        <v xml:space="preserve"> </v>
      </c>
      <c r="BT31" s="523" t="str">
        <f t="shared" si="15"/>
        <v xml:space="preserve"> </v>
      </c>
      <c r="BU31" s="523" t="str">
        <f t="shared" si="15"/>
        <v xml:space="preserve"> </v>
      </c>
      <c r="BV31" s="523" t="str">
        <f t="shared" si="15"/>
        <v xml:space="preserve"> </v>
      </c>
      <c r="BW31" s="523" t="str">
        <f t="shared" si="15"/>
        <v xml:space="preserve"> </v>
      </c>
      <c r="BX31" s="523" t="str">
        <f t="shared" si="15"/>
        <v xml:space="preserve"> </v>
      </c>
      <c r="BY31" s="523" t="str">
        <f t="shared" si="15"/>
        <v xml:space="preserve"> </v>
      </c>
      <c r="BZ31" s="523" t="str">
        <f t="shared" si="15"/>
        <v xml:space="preserve"> </v>
      </c>
      <c r="CA31" s="523" t="str">
        <f t="shared" si="15"/>
        <v xml:space="preserve"> </v>
      </c>
      <c r="CB31" s="523" t="str">
        <f t="shared" ref="CB31:EL31" si="16">IF(CB28=" "," ",CA32*$E$23/12)</f>
        <v xml:space="preserve"> </v>
      </c>
      <c r="CC31" s="523" t="str">
        <f t="shared" si="16"/>
        <v xml:space="preserve"> </v>
      </c>
      <c r="CD31" s="523" t="str">
        <f t="shared" si="16"/>
        <v xml:space="preserve"> </v>
      </c>
      <c r="CE31" s="523" t="str">
        <f t="shared" si="16"/>
        <v xml:space="preserve"> </v>
      </c>
      <c r="CF31" s="523" t="str">
        <f t="shared" si="16"/>
        <v xml:space="preserve"> </v>
      </c>
      <c r="CG31" s="523" t="str">
        <f t="shared" si="16"/>
        <v xml:space="preserve"> </v>
      </c>
      <c r="CH31" s="523" t="str">
        <f t="shared" si="16"/>
        <v xml:space="preserve"> </v>
      </c>
      <c r="CI31" s="523" t="str">
        <f t="shared" si="16"/>
        <v xml:space="preserve"> </v>
      </c>
      <c r="CJ31" s="523" t="str">
        <f t="shared" si="16"/>
        <v xml:space="preserve"> </v>
      </c>
      <c r="CK31" s="523" t="str">
        <f t="shared" si="16"/>
        <v xml:space="preserve"> </v>
      </c>
      <c r="CL31" s="523" t="str">
        <f t="shared" si="16"/>
        <v xml:space="preserve"> </v>
      </c>
      <c r="CM31" s="523" t="str">
        <f t="shared" si="16"/>
        <v xml:space="preserve"> </v>
      </c>
      <c r="CN31" s="523" t="str">
        <f t="shared" si="16"/>
        <v xml:space="preserve"> </v>
      </c>
      <c r="CO31" s="523" t="str">
        <f t="shared" si="16"/>
        <v xml:space="preserve"> </v>
      </c>
      <c r="CP31" s="523" t="str">
        <f t="shared" si="16"/>
        <v xml:space="preserve"> </v>
      </c>
      <c r="CQ31" s="523" t="str">
        <f t="shared" si="16"/>
        <v xml:space="preserve"> </v>
      </c>
      <c r="CR31" s="523" t="str">
        <f t="shared" si="16"/>
        <v xml:space="preserve"> </v>
      </c>
      <c r="CS31" s="523" t="str">
        <f t="shared" si="16"/>
        <v xml:space="preserve"> </v>
      </c>
      <c r="CT31" s="523" t="str">
        <f t="shared" si="16"/>
        <v xml:space="preserve"> </v>
      </c>
      <c r="CU31" s="523" t="str">
        <f t="shared" si="16"/>
        <v xml:space="preserve"> </v>
      </c>
      <c r="CV31" s="523" t="str">
        <f t="shared" si="16"/>
        <v xml:space="preserve"> </v>
      </c>
      <c r="CW31" s="523" t="str">
        <f t="shared" si="16"/>
        <v xml:space="preserve"> </v>
      </c>
      <c r="CX31" s="523" t="str">
        <f t="shared" si="16"/>
        <v xml:space="preserve"> </v>
      </c>
      <c r="CY31" s="523" t="str">
        <f t="shared" si="16"/>
        <v xml:space="preserve"> </v>
      </c>
      <c r="CZ31" s="523" t="str">
        <f t="shared" si="16"/>
        <v xml:space="preserve"> </v>
      </c>
      <c r="DA31" s="523" t="str">
        <f t="shared" si="16"/>
        <v xml:space="preserve"> </v>
      </c>
      <c r="DB31" s="523" t="str">
        <f t="shared" si="16"/>
        <v xml:space="preserve"> </v>
      </c>
      <c r="DC31" s="523" t="str">
        <f t="shared" si="16"/>
        <v xml:space="preserve"> </v>
      </c>
      <c r="DD31" s="523" t="str">
        <f t="shared" si="16"/>
        <v xml:space="preserve"> </v>
      </c>
      <c r="DE31" s="523" t="str">
        <f t="shared" si="16"/>
        <v xml:space="preserve"> </v>
      </c>
      <c r="DF31" s="523" t="str">
        <f t="shared" si="16"/>
        <v xml:space="preserve"> </v>
      </c>
      <c r="DG31" s="523" t="str">
        <f t="shared" si="16"/>
        <v xml:space="preserve"> </v>
      </c>
      <c r="DH31" s="523" t="str">
        <f t="shared" si="16"/>
        <v xml:space="preserve"> </v>
      </c>
      <c r="DI31" s="523" t="str">
        <f t="shared" si="16"/>
        <v xml:space="preserve"> </v>
      </c>
      <c r="DJ31" s="523" t="str">
        <f t="shared" si="16"/>
        <v xml:space="preserve"> </v>
      </c>
      <c r="DK31" s="523" t="str">
        <f t="shared" si="16"/>
        <v xml:space="preserve"> </v>
      </c>
      <c r="DL31" s="523" t="str">
        <f t="shared" si="16"/>
        <v xml:space="preserve"> </v>
      </c>
      <c r="DM31" s="523" t="str">
        <f t="shared" si="16"/>
        <v xml:space="preserve"> </v>
      </c>
      <c r="DN31" s="523" t="str">
        <f t="shared" si="16"/>
        <v xml:space="preserve"> </v>
      </c>
      <c r="DO31" s="523" t="str">
        <f t="shared" si="16"/>
        <v xml:space="preserve"> </v>
      </c>
      <c r="DP31" s="523" t="str">
        <f t="shared" si="16"/>
        <v xml:space="preserve"> </v>
      </c>
      <c r="DQ31" s="523" t="str">
        <f t="shared" si="16"/>
        <v xml:space="preserve"> </v>
      </c>
      <c r="DR31" s="523" t="str">
        <f t="shared" si="16"/>
        <v xml:space="preserve"> </v>
      </c>
      <c r="DS31" s="523" t="str">
        <f t="shared" si="16"/>
        <v xml:space="preserve"> </v>
      </c>
      <c r="DT31" s="523" t="str">
        <f t="shared" si="16"/>
        <v xml:space="preserve"> </v>
      </c>
      <c r="DU31" s="523" t="str">
        <f t="shared" si="16"/>
        <v xml:space="preserve"> </v>
      </c>
      <c r="DV31" s="523" t="str">
        <f t="shared" si="16"/>
        <v xml:space="preserve"> </v>
      </c>
      <c r="DW31" s="523" t="str">
        <f t="shared" si="16"/>
        <v xml:space="preserve"> </v>
      </c>
      <c r="DX31" s="523" t="str">
        <f t="shared" si="16"/>
        <v xml:space="preserve"> </v>
      </c>
      <c r="DY31" s="523" t="str">
        <f t="shared" si="16"/>
        <v xml:space="preserve"> </v>
      </c>
      <c r="DZ31" s="523" t="str">
        <f t="shared" si="16"/>
        <v xml:space="preserve"> </v>
      </c>
      <c r="EA31" s="523" t="str">
        <f t="shared" si="16"/>
        <v xml:space="preserve"> </v>
      </c>
      <c r="EB31" s="523" t="str">
        <f t="shared" si="16"/>
        <v xml:space="preserve"> </v>
      </c>
      <c r="EC31" s="523" t="str">
        <f t="shared" si="16"/>
        <v xml:space="preserve"> </v>
      </c>
      <c r="ED31" s="523" t="str">
        <f t="shared" si="16"/>
        <v xml:space="preserve"> </v>
      </c>
      <c r="EE31" s="523" t="str">
        <f t="shared" si="16"/>
        <v xml:space="preserve"> </v>
      </c>
      <c r="EF31" s="523" t="str">
        <f t="shared" si="16"/>
        <v xml:space="preserve"> </v>
      </c>
      <c r="EG31" s="523" t="str">
        <f t="shared" si="16"/>
        <v xml:space="preserve"> </v>
      </c>
      <c r="EH31" s="523" t="str">
        <f t="shared" si="16"/>
        <v xml:space="preserve"> </v>
      </c>
      <c r="EI31" s="523" t="str">
        <f t="shared" si="16"/>
        <v xml:space="preserve"> </v>
      </c>
      <c r="EJ31" s="523" t="str">
        <f t="shared" si="16"/>
        <v xml:space="preserve"> </v>
      </c>
      <c r="EK31" s="523" t="str">
        <f t="shared" si="16"/>
        <v xml:space="preserve"> </v>
      </c>
      <c r="EL31" s="523" t="str">
        <f t="shared" si="16"/>
        <v xml:space="preserve"> </v>
      </c>
      <c r="EM31" s="523" t="str">
        <f t="shared" ref="EM31:GX31" si="17">IF(EM28=" "," ",EL32*$E$23/12)</f>
        <v xml:space="preserve"> </v>
      </c>
      <c r="EN31" s="523" t="str">
        <f t="shared" si="17"/>
        <v xml:space="preserve"> </v>
      </c>
      <c r="EO31" s="523" t="str">
        <f t="shared" si="17"/>
        <v xml:space="preserve"> </v>
      </c>
      <c r="EP31" s="523" t="str">
        <f t="shared" si="17"/>
        <v xml:space="preserve"> </v>
      </c>
      <c r="EQ31" s="523" t="str">
        <f t="shared" si="17"/>
        <v xml:space="preserve"> </v>
      </c>
      <c r="ER31" s="523" t="str">
        <f t="shared" si="17"/>
        <v xml:space="preserve"> </v>
      </c>
      <c r="ES31" s="523" t="str">
        <f t="shared" si="17"/>
        <v xml:space="preserve"> </v>
      </c>
      <c r="ET31" s="523" t="str">
        <f t="shared" si="17"/>
        <v xml:space="preserve"> </v>
      </c>
      <c r="EU31" s="523" t="str">
        <f t="shared" si="17"/>
        <v xml:space="preserve"> </v>
      </c>
      <c r="EV31" s="523" t="str">
        <f t="shared" si="17"/>
        <v xml:space="preserve"> </v>
      </c>
      <c r="EW31" s="523" t="str">
        <f t="shared" si="17"/>
        <v xml:space="preserve"> </v>
      </c>
      <c r="EX31" s="523" t="str">
        <f t="shared" si="17"/>
        <v xml:space="preserve"> </v>
      </c>
      <c r="EY31" s="523" t="str">
        <f t="shared" si="17"/>
        <v xml:space="preserve"> </v>
      </c>
      <c r="EZ31" s="523" t="str">
        <f t="shared" si="17"/>
        <v xml:space="preserve"> </v>
      </c>
      <c r="FA31" s="523" t="str">
        <f t="shared" si="17"/>
        <v xml:space="preserve"> </v>
      </c>
      <c r="FB31" s="523" t="str">
        <f t="shared" si="17"/>
        <v xml:space="preserve"> </v>
      </c>
      <c r="FC31" s="523" t="str">
        <f t="shared" si="17"/>
        <v xml:space="preserve"> </v>
      </c>
      <c r="FD31" s="523" t="str">
        <f t="shared" si="17"/>
        <v xml:space="preserve"> </v>
      </c>
      <c r="FE31" s="523" t="str">
        <f t="shared" si="17"/>
        <v xml:space="preserve"> </v>
      </c>
      <c r="FF31" s="523" t="str">
        <f t="shared" si="17"/>
        <v xml:space="preserve"> </v>
      </c>
      <c r="FG31" s="523" t="str">
        <f t="shared" si="17"/>
        <v xml:space="preserve"> </v>
      </c>
      <c r="FH31" s="523" t="str">
        <f t="shared" si="17"/>
        <v xml:space="preserve"> </v>
      </c>
      <c r="FI31" s="523" t="str">
        <f t="shared" si="17"/>
        <v xml:space="preserve"> </v>
      </c>
      <c r="FJ31" s="523" t="str">
        <f t="shared" si="17"/>
        <v xml:space="preserve"> </v>
      </c>
      <c r="FK31" s="523" t="str">
        <f t="shared" si="17"/>
        <v xml:space="preserve"> </v>
      </c>
      <c r="FL31" s="523" t="str">
        <f t="shared" si="17"/>
        <v xml:space="preserve"> </v>
      </c>
      <c r="FM31" s="523" t="str">
        <f t="shared" si="17"/>
        <v xml:space="preserve"> </v>
      </c>
      <c r="FN31" s="523" t="str">
        <f t="shared" si="17"/>
        <v xml:space="preserve"> </v>
      </c>
      <c r="FO31" s="523" t="str">
        <f t="shared" si="17"/>
        <v xml:space="preserve"> </v>
      </c>
      <c r="FP31" s="523" t="str">
        <f t="shared" si="17"/>
        <v xml:space="preserve"> </v>
      </c>
      <c r="FQ31" s="523" t="str">
        <f t="shared" si="17"/>
        <v xml:space="preserve"> </v>
      </c>
      <c r="FR31" s="523" t="str">
        <f t="shared" si="17"/>
        <v xml:space="preserve"> </v>
      </c>
      <c r="FS31" s="523" t="str">
        <f t="shared" si="17"/>
        <v xml:space="preserve"> </v>
      </c>
      <c r="FT31" s="523" t="str">
        <f t="shared" si="17"/>
        <v xml:space="preserve"> </v>
      </c>
      <c r="FU31" s="523" t="str">
        <f t="shared" si="17"/>
        <v xml:space="preserve"> </v>
      </c>
      <c r="FV31" s="523" t="str">
        <f t="shared" si="17"/>
        <v xml:space="preserve"> </v>
      </c>
      <c r="FW31" s="523" t="str">
        <f t="shared" si="17"/>
        <v xml:space="preserve"> </v>
      </c>
      <c r="FX31" s="523" t="str">
        <f t="shared" si="17"/>
        <v xml:space="preserve"> </v>
      </c>
      <c r="FY31" s="523" t="str">
        <f t="shared" si="17"/>
        <v xml:space="preserve"> </v>
      </c>
      <c r="FZ31" s="523" t="str">
        <f t="shared" si="17"/>
        <v xml:space="preserve"> </v>
      </c>
      <c r="GA31" s="523" t="str">
        <f t="shared" si="17"/>
        <v xml:space="preserve"> </v>
      </c>
      <c r="GB31" s="523" t="str">
        <f t="shared" si="17"/>
        <v xml:space="preserve"> </v>
      </c>
      <c r="GC31" s="523" t="str">
        <f t="shared" si="17"/>
        <v xml:space="preserve"> </v>
      </c>
      <c r="GD31" s="523" t="str">
        <f t="shared" si="17"/>
        <v xml:space="preserve"> </v>
      </c>
      <c r="GE31" s="523" t="str">
        <f t="shared" si="17"/>
        <v xml:space="preserve"> </v>
      </c>
      <c r="GF31" s="523" t="str">
        <f t="shared" si="17"/>
        <v xml:space="preserve"> </v>
      </c>
      <c r="GG31" s="523" t="str">
        <f t="shared" si="17"/>
        <v xml:space="preserve"> </v>
      </c>
      <c r="GH31" s="523" t="str">
        <f t="shared" si="17"/>
        <v xml:space="preserve"> </v>
      </c>
      <c r="GI31" s="523" t="str">
        <f t="shared" si="17"/>
        <v xml:space="preserve"> </v>
      </c>
      <c r="GJ31" s="523" t="str">
        <f t="shared" si="17"/>
        <v xml:space="preserve"> </v>
      </c>
      <c r="GK31" s="523" t="str">
        <f t="shared" si="17"/>
        <v xml:space="preserve"> </v>
      </c>
      <c r="GL31" s="523" t="str">
        <f t="shared" si="17"/>
        <v xml:space="preserve"> </v>
      </c>
      <c r="GM31" s="523" t="str">
        <f t="shared" si="17"/>
        <v xml:space="preserve"> </v>
      </c>
      <c r="GN31" s="523" t="str">
        <f t="shared" si="17"/>
        <v xml:space="preserve"> </v>
      </c>
      <c r="GO31" s="523" t="str">
        <f t="shared" si="17"/>
        <v xml:space="preserve"> </v>
      </c>
      <c r="GP31" s="523" t="str">
        <f t="shared" si="17"/>
        <v xml:space="preserve"> </v>
      </c>
      <c r="GQ31" s="523" t="str">
        <f t="shared" si="17"/>
        <v xml:space="preserve"> </v>
      </c>
      <c r="GR31" s="523" t="str">
        <f t="shared" si="17"/>
        <v xml:space="preserve"> </v>
      </c>
      <c r="GS31" s="523" t="str">
        <f t="shared" si="17"/>
        <v xml:space="preserve"> </v>
      </c>
      <c r="GT31" s="523" t="str">
        <f t="shared" si="17"/>
        <v xml:space="preserve"> </v>
      </c>
      <c r="GU31" s="523" t="str">
        <f t="shared" si="17"/>
        <v xml:space="preserve"> </v>
      </c>
      <c r="GV31" s="523" t="str">
        <f t="shared" si="17"/>
        <v xml:space="preserve"> </v>
      </c>
      <c r="GW31" s="523" t="str">
        <f t="shared" si="17"/>
        <v xml:space="preserve"> </v>
      </c>
      <c r="GX31" s="523" t="str">
        <f t="shared" si="17"/>
        <v xml:space="preserve"> </v>
      </c>
      <c r="GY31" s="523" t="str">
        <f t="shared" ref="GY31:IO31" si="18">IF(GY28=" "," ",GX32*$E$23/12)</f>
        <v xml:space="preserve"> </v>
      </c>
      <c r="GZ31" s="523" t="str">
        <f t="shared" si="18"/>
        <v xml:space="preserve"> </v>
      </c>
      <c r="HA31" s="523" t="str">
        <f t="shared" si="18"/>
        <v xml:space="preserve"> </v>
      </c>
      <c r="HB31" s="523" t="str">
        <f t="shared" si="18"/>
        <v xml:space="preserve"> </v>
      </c>
      <c r="HC31" s="523" t="str">
        <f t="shared" si="18"/>
        <v xml:space="preserve"> </v>
      </c>
      <c r="HD31" s="523" t="str">
        <f t="shared" si="18"/>
        <v xml:space="preserve"> </v>
      </c>
      <c r="HE31" s="523" t="str">
        <f t="shared" si="18"/>
        <v xml:space="preserve"> </v>
      </c>
      <c r="HF31" s="523" t="str">
        <f t="shared" si="18"/>
        <v xml:space="preserve"> </v>
      </c>
      <c r="HG31" s="523" t="str">
        <f t="shared" si="18"/>
        <v xml:space="preserve"> </v>
      </c>
      <c r="HH31" s="523" t="str">
        <f t="shared" si="18"/>
        <v xml:space="preserve"> </v>
      </c>
      <c r="HI31" s="523" t="str">
        <f t="shared" si="18"/>
        <v xml:space="preserve"> </v>
      </c>
      <c r="HJ31" s="523" t="str">
        <f t="shared" si="18"/>
        <v xml:space="preserve"> </v>
      </c>
      <c r="HK31" s="523" t="str">
        <f t="shared" si="18"/>
        <v xml:space="preserve"> </v>
      </c>
      <c r="HL31" s="523" t="str">
        <f t="shared" si="18"/>
        <v xml:space="preserve"> </v>
      </c>
      <c r="HM31" s="523" t="str">
        <f t="shared" si="18"/>
        <v xml:space="preserve"> </v>
      </c>
      <c r="HN31" s="523" t="str">
        <f t="shared" si="18"/>
        <v xml:space="preserve"> </v>
      </c>
      <c r="HO31" s="523" t="str">
        <f t="shared" si="18"/>
        <v xml:space="preserve"> </v>
      </c>
      <c r="HP31" s="523" t="str">
        <f t="shared" si="18"/>
        <v xml:space="preserve"> </v>
      </c>
      <c r="HQ31" s="523" t="str">
        <f t="shared" si="18"/>
        <v xml:space="preserve"> </v>
      </c>
      <c r="HR31" s="523" t="str">
        <f t="shared" si="18"/>
        <v xml:space="preserve"> </v>
      </c>
      <c r="HS31" s="523" t="str">
        <f t="shared" si="18"/>
        <v xml:space="preserve"> </v>
      </c>
      <c r="HT31" s="523" t="str">
        <f t="shared" si="18"/>
        <v xml:space="preserve"> </v>
      </c>
      <c r="HU31" s="523" t="str">
        <f t="shared" si="18"/>
        <v xml:space="preserve"> </v>
      </c>
      <c r="HV31" s="523" t="str">
        <f t="shared" si="18"/>
        <v xml:space="preserve"> </v>
      </c>
      <c r="HW31" s="523" t="str">
        <f t="shared" si="18"/>
        <v xml:space="preserve"> </v>
      </c>
      <c r="HX31" s="523" t="str">
        <f t="shared" si="18"/>
        <v xml:space="preserve"> </v>
      </c>
      <c r="HY31" s="523" t="str">
        <f t="shared" si="18"/>
        <v xml:space="preserve"> </v>
      </c>
      <c r="HZ31" s="523" t="str">
        <f t="shared" si="18"/>
        <v xml:space="preserve"> </v>
      </c>
      <c r="IA31" s="523" t="str">
        <f t="shared" si="18"/>
        <v xml:space="preserve"> </v>
      </c>
      <c r="IB31" s="523" t="str">
        <f t="shared" si="18"/>
        <v xml:space="preserve"> </v>
      </c>
      <c r="IC31" s="523" t="str">
        <f t="shared" si="18"/>
        <v xml:space="preserve"> </v>
      </c>
      <c r="ID31" s="523" t="str">
        <f t="shared" si="18"/>
        <v xml:space="preserve"> </v>
      </c>
      <c r="IE31" s="523" t="str">
        <f t="shared" si="18"/>
        <v xml:space="preserve"> </v>
      </c>
      <c r="IF31" s="523" t="str">
        <f t="shared" si="18"/>
        <v xml:space="preserve"> </v>
      </c>
      <c r="IG31" s="523" t="str">
        <f t="shared" si="18"/>
        <v xml:space="preserve"> </v>
      </c>
      <c r="IH31" s="523" t="str">
        <f t="shared" si="18"/>
        <v xml:space="preserve"> </v>
      </c>
      <c r="II31" s="523" t="str">
        <f t="shared" si="18"/>
        <v xml:space="preserve"> </v>
      </c>
      <c r="IJ31" s="523" t="str">
        <f t="shared" si="18"/>
        <v xml:space="preserve"> </v>
      </c>
      <c r="IK31" s="523" t="str">
        <f t="shared" si="18"/>
        <v xml:space="preserve"> </v>
      </c>
      <c r="IL31" s="523" t="str">
        <f t="shared" si="18"/>
        <v xml:space="preserve"> </v>
      </c>
      <c r="IM31" s="523" t="str">
        <f t="shared" si="18"/>
        <v xml:space="preserve"> </v>
      </c>
      <c r="IN31" s="523" t="str">
        <f t="shared" si="18"/>
        <v xml:space="preserve"> </v>
      </c>
      <c r="IO31" s="523" t="str">
        <f t="shared" si="18"/>
        <v xml:space="preserve"> </v>
      </c>
      <c r="IP31" s="523" t="str">
        <f t="shared" ref="IP31:IV31" si="19">IF(IP28=" "," ",IO32*$E$23/12)</f>
        <v xml:space="preserve"> </v>
      </c>
      <c r="IQ31" s="523" t="str">
        <f t="shared" si="19"/>
        <v xml:space="preserve"> </v>
      </c>
      <c r="IR31" s="523" t="str">
        <f t="shared" si="19"/>
        <v xml:space="preserve"> </v>
      </c>
      <c r="IS31" s="523" t="str">
        <f t="shared" si="19"/>
        <v xml:space="preserve"> </v>
      </c>
      <c r="IT31" s="523" t="str">
        <f t="shared" si="19"/>
        <v xml:space="preserve"> </v>
      </c>
      <c r="IU31" s="523" t="str">
        <f t="shared" si="19"/>
        <v xml:space="preserve"> </v>
      </c>
      <c r="IV31" s="523" t="str">
        <f t="shared" si="19"/>
        <v xml:space="preserve"> </v>
      </c>
    </row>
    <row r="32" spans="1:256" s="523" customFormat="1" x14ac:dyDescent="0.15">
      <c r="A32" s="525" t="s">
        <v>503</v>
      </c>
      <c r="B32" s="523">
        <f>$E$22</f>
        <v>0</v>
      </c>
      <c r="C32" s="523" t="e">
        <f>B32-C30</f>
        <v>#NUM!</v>
      </c>
      <c r="D32" s="523" t="str">
        <f t="shared" ref="D32:BO32" si="20">IF(D31=" "," ",C32-D30)</f>
        <v xml:space="preserve"> </v>
      </c>
      <c r="E32" s="523" t="str">
        <f t="shared" si="20"/>
        <v xml:space="preserve"> </v>
      </c>
      <c r="F32" s="523" t="str">
        <f t="shared" si="20"/>
        <v xml:space="preserve"> </v>
      </c>
      <c r="G32" s="523" t="str">
        <f t="shared" si="20"/>
        <v xml:space="preserve"> </v>
      </c>
      <c r="H32" s="523" t="str">
        <f t="shared" si="20"/>
        <v xml:space="preserve"> </v>
      </c>
      <c r="I32" s="523" t="str">
        <f t="shared" si="20"/>
        <v xml:space="preserve"> </v>
      </c>
      <c r="J32" s="523" t="str">
        <f t="shared" si="20"/>
        <v xml:space="preserve"> </v>
      </c>
      <c r="K32" s="523" t="str">
        <f t="shared" si="20"/>
        <v xml:space="preserve"> </v>
      </c>
      <c r="L32" s="523" t="str">
        <f t="shared" si="20"/>
        <v xml:space="preserve"> </v>
      </c>
      <c r="M32" s="523" t="str">
        <f t="shared" si="20"/>
        <v xml:space="preserve"> </v>
      </c>
      <c r="N32" s="523" t="str">
        <f t="shared" si="20"/>
        <v xml:space="preserve"> </v>
      </c>
      <c r="O32" s="523" t="str">
        <f t="shared" si="20"/>
        <v xml:space="preserve"> </v>
      </c>
      <c r="P32" s="523" t="str">
        <f t="shared" si="20"/>
        <v xml:space="preserve"> </v>
      </c>
      <c r="Q32" s="523" t="str">
        <f t="shared" si="20"/>
        <v xml:space="preserve"> </v>
      </c>
      <c r="R32" s="523" t="str">
        <f t="shared" si="20"/>
        <v xml:space="preserve"> </v>
      </c>
      <c r="S32" s="523" t="str">
        <f t="shared" si="20"/>
        <v xml:space="preserve"> </v>
      </c>
      <c r="T32" s="523" t="str">
        <f t="shared" si="20"/>
        <v xml:space="preserve"> </v>
      </c>
      <c r="U32" s="523" t="str">
        <f t="shared" si="20"/>
        <v xml:space="preserve"> </v>
      </c>
      <c r="V32" s="523" t="str">
        <f t="shared" si="20"/>
        <v xml:space="preserve"> </v>
      </c>
      <c r="W32" s="523" t="str">
        <f t="shared" si="20"/>
        <v xml:space="preserve"> </v>
      </c>
      <c r="X32" s="523" t="str">
        <f t="shared" si="20"/>
        <v xml:space="preserve"> </v>
      </c>
      <c r="Y32" s="523" t="str">
        <f t="shared" si="20"/>
        <v xml:space="preserve"> </v>
      </c>
      <c r="Z32" s="523" t="str">
        <f t="shared" si="20"/>
        <v xml:space="preserve"> </v>
      </c>
      <c r="AA32" s="523" t="str">
        <f t="shared" si="20"/>
        <v xml:space="preserve"> </v>
      </c>
      <c r="AB32" s="523" t="str">
        <f t="shared" si="20"/>
        <v xml:space="preserve"> </v>
      </c>
      <c r="AC32" s="523" t="str">
        <f t="shared" si="20"/>
        <v xml:space="preserve"> </v>
      </c>
      <c r="AD32" s="523" t="str">
        <f t="shared" si="20"/>
        <v xml:space="preserve"> </v>
      </c>
      <c r="AE32" s="523" t="str">
        <f t="shared" si="20"/>
        <v xml:space="preserve"> </v>
      </c>
      <c r="AF32" s="523" t="str">
        <f t="shared" si="20"/>
        <v xml:space="preserve"> </v>
      </c>
      <c r="AG32" s="523" t="str">
        <f t="shared" si="20"/>
        <v xml:space="preserve"> </v>
      </c>
      <c r="AH32" s="523" t="str">
        <f t="shared" si="20"/>
        <v xml:space="preserve"> </v>
      </c>
      <c r="AI32" s="523" t="str">
        <f t="shared" si="20"/>
        <v xml:space="preserve"> </v>
      </c>
      <c r="AJ32" s="523" t="str">
        <f t="shared" si="20"/>
        <v xml:space="preserve"> </v>
      </c>
      <c r="AK32" s="523" t="str">
        <f t="shared" si="20"/>
        <v xml:space="preserve"> </v>
      </c>
      <c r="AL32" s="523" t="str">
        <f t="shared" si="20"/>
        <v xml:space="preserve"> </v>
      </c>
      <c r="AM32" s="523" t="str">
        <f t="shared" si="20"/>
        <v xml:space="preserve"> </v>
      </c>
      <c r="AN32" s="523" t="str">
        <f t="shared" si="20"/>
        <v xml:space="preserve"> </v>
      </c>
      <c r="AO32" s="523" t="str">
        <f t="shared" si="20"/>
        <v xml:space="preserve"> </v>
      </c>
      <c r="AP32" s="523" t="str">
        <f t="shared" si="20"/>
        <v xml:space="preserve"> </v>
      </c>
      <c r="AQ32" s="523" t="str">
        <f t="shared" si="20"/>
        <v xml:space="preserve"> </v>
      </c>
      <c r="AR32" s="523" t="str">
        <f t="shared" si="20"/>
        <v xml:space="preserve"> </v>
      </c>
      <c r="AS32" s="523" t="str">
        <f t="shared" si="20"/>
        <v xml:space="preserve"> </v>
      </c>
      <c r="AT32" s="523" t="str">
        <f t="shared" si="20"/>
        <v xml:space="preserve"> </v>
      </c>
      <c r="AU32" s="523" t="str">
        <f t="shared" si="20"/>
        <v xml:space="preserve"> </v>
      </c>
      <c r="AV32" s="523" t="str">
        <f t="shared" si="20"/>
        <v xml:space="preserve"> </v>
      </c>
      <c r="AW32" s="523" t="str">
        <f t="shared" si="20"/>
        <v xml:space="preserve"> </v>
      </c>
      <c r="AX32" s="523" t="str">
        <f t="shared" si="20"/>
        <v xml:space="preserve"> </v>
      </c>
      <c r="AY32" s="523" t="str">
        <f t="shared" si="20"/>
        <v xml:space="preserve"> </v>
      </c>
      <c r="AZ32" s="523" t="str">
        <f t="shared" si="20"/>
        <v xml:space="preserve"> </v>
      </c>
      <c r="BA32" s="523" t="str">
        <f t="shared" si="20"/>
        <v xml:space="preserve"> </v>
      </c>
      <c r="BB32" s="523" t="str">
        <f t="shared" si="20"/>
        <v xml:space="preserve"> </v>
      </c>
      <c r="BC32" s="523" t="str">
        <f t="shared" si="20"/>
        <v xml:space="preserve"> </v>
      </c>
      <c r="BD32" s="523" t="str">
        <f t="shared" si="20"/>
        <v xml:space="preserve"> </v>
      </c>
      <c r="BE32" s="523" t="str">
        <f t="shared" si="20"/>
        <v xml:space="preserve"> </v>
      </c>
      <c r="BF32" s="523" t="str">
        <f t="shared" si="20"/>
        <v xml:space="preserve"> </v>
      </c>
      <c r="BG32" s="523" t="str">
        <f t="shared" si="20"/>
        <v xml:space="preserve"> </v>
      </c>
      <c r="BH32" s="523" t="str">
        <f t="shared" si="20"/>
        <v xml:space="preserve"> </v>
      </c>
      <c r="BI32" s="523" t="str">
        <f t="shared" si="20"/>
        <v xml:space="preserve"> </v>
      </c>
      <c r="BJ32" s="523" t="str">
        <f t="shared" si="20"/>
        <v xml:space="preserve"> </v>
      </c>
      <c r="BK32" s="523" t="str">
        <f t="shared" si="20"/>
        <v xml:space="preserve"> </v>
      </c>
      <c r="BL32" s="523" t="str">
        <f t="shared" si="20"/>
        <v xml:space="preserve"> </v>
      </c>
      <c r="BM32" s="523" t="str">
        <f t="shared" si="20"/>
        <v xml:space="preserve"> </v>
      </c>
      <c r="BN32" s="523" t="str">
        <f t="shared" si="20"/>
        <v xml:space="preserve"> </v>
      </c>
      <c r="BO32" s="523" t="str">
        <f t="shared" si="20"/>
        <v xml:space="preserve"> </v>
      </c>
      <c r="BP32" s="523" t="str">
        <f t="shared" ref="BP32:EA32" si="21">IF(BP31=" "," ",BO32-BP30)</f>
        <v xml:space="preserve"> </v>
      </c>
      <c r="BQ32" s="523" t="str">
        <f t="shared" si="21"/>
        <v xml:space="preserve"> </v>
      </c>
      <c r="BR32" s="523" t="str">
        <f t="shared" si="21"/>
        <v xml:space="preserve"> </v>
      </c>
      <c r="BS32" s="523" t="str">
        <f t="shared" si="21"/>
        <v xml:space="preserve"> </v>
      </c>
      <c r="BT32" s="523" t="str">
        <f t="shared" si="21"/>
        <v xml:space="preserve"> </v>
      </c>
      <c r="BU32" s="523" t="str">
        <f t="shared" si="21"/>
        <v xml:space="preserve"> </v>
      </c>
      <c r="BV32" s="523" t="str">
        <f t="shared" si="21"/>
        <v xml:space="preserve"> </v>
      </c>
      <c r="BW32" s="523" t="str">
        <f t="shared" si="21"/>
        <v xml:space="preserve"> </v>
      </c>
      <c r="BX32" s="523" t="str">
        <f t="shared" si="21"/>
        <v xml:space="preserve"> </v>
      </c>
      <c r="BY32" s="523" t="str">
        <f t="shared" si="21"/>
        <v xml:space="preserve"> </v>
      </c>
      <c r="BZ32" s="523" t="str">
        <f t="shared" si="21"/>
        <v xml:space="preserve"> </v>
      </c>
      <c r="CA32" s="523" t="str">
        <f t="shared" si="21"/>
        <v xml:space="preserve"> </v>
      </c>
      <c r="CB32" s="523" t="str">
        <f t="shared" si="21"/>
        <v xml:space="preserve"> </v>
      </c>
      <c r="CC32" s="523" t="str">
        <f t="shared" si="21"/>
        <v xml:space="preserve"> </v>
      </c>
      <c r="CD32" s="523" t="str">
        <f t="shared" si="21"/>
        <v xml:space="preserve"> </v>
      </c>
      <c r="CE32" s="523" t="str">
        <f t="shared" si="21"/>
        <v xml:space="preserve"> </v>
      </c>
      <c r="CF32" s="523" t="str">
        <f t="shared" si="21"/>
        <v xml:space="preserve"> </v>
      </c>
      <c r="CG32" s="523" t="str">
        <f t="shared" si="21"/>
        <v xml:space="preserve"> </v>
      </c>
      <c r="CH32" s="523" t="str">
        <f t="shared" si="21"/>
        <v xml:space="preserve"> </v>
      </c>
      <c r="CI32" s="523" t="str">
        <f t="shared" si="21"/>
        <v xml:space="preserve"> </v>
      </c>
      <c r="CJ32" s="523" t="str">
        <f t="shared" si="21"/>
        <v xml:space="preserve"> </v>
      </c>
      <c r="CK32" s="523" t="str">
        <f t="shared" si="21"/>
        <v xml:space="preserve"> </v>
      </c>
      <c r="CL32" s="523" t="str">
        <f t="shared" si="21"/>
        <v xml:space="preserve"> </v>
      </c>
      <c r="CM32" s="523" t="str">
        <f t="shared" si="21"/>
        <v xml:space="preserve"> </v>
      </c>
      <c r="CN32" s="523" t="str">
        <f t="shared" si="21"/>
        <v xml:space="preserve"> </v>
      </c>
      <c r="CO32" s="523" t="str">
        <f t="shared" si="21"/>
        <v xml:space="preserve"> </v>
      </c>
      <c r="CP32" s="523" t="str">
        <f t="shared" si="21"/>
        <v xml:space="preserve"> </v>
      </c>
      <c r="CQ32" s="523" t="str">
        <f t="shared" si="21"/>
        <v xml:space="preserve"> </v>
      </c>
      <c r="CR32" s="523" t="str">
        <f t="shared" si="21"/>
        <v xml:space="preserve"> </v>
      </c>
      <c r="CS32" s="523" t="str">
        <f t="shared" si="21"/>
        <v xml:space="preserve"> </v>
      </c>
      <c r="CT32" s="523" t="str">
        <f t="shared" si="21"/>
        <v xml:space="preserve"> </v>
      </c>
      <c r="CU32" s="523" t="str">
        <f t="shared" si="21"/>
        <v xml:space="preserve"> </v>
      </c>
      <c r="CV32" s="523" t="str">
        <f t="shared" si="21"/>
        <v xml:space="preserve"> </v>
      </c>
      <c r="CW32" s="523" t="str">
        <f t="shared" si="21"/>
        <v xml:space="preserve"> </v>
      </c>
      <c r="CX32" s="523" t="str">
        <f t="shared" si="21"/>
        <v xml:space="preserve"> </v>
      </c>
      <c r="CY32" s="523" t="str">
        <f t="shared" si="21"/>
        <v xml:space="preserve"> </v>
      </c>
      <c r="CZ32" s="523" t="str">
        <f t="shared" si="21"/>
        <v xml:space="preserve"> </v>
      </c>
      <c r="DA32" s="523" t="str">
        <f t="shared" si="21"/>
        <v xml:space="preserve"> </v>
      </c>
      <c r="DB32" s="523" t="str">
        <f t="shared" si="21"/>
        <v xml:space="preserve"> </v>
      </c>
      <c r="DC32" s="523" t="str">
        <f t="shared" si="21"/>
        <v xml:space="preserve"> </v>
      </c>
      <c r="DD32" s="523" t="str">
        <f t="shared" si="21"/>
        <v xml:space="preserve"> </v>
      </c>
      <c r="DE32" s="523" t="str">
        <f t="shared" si="21"/>
        <v xml:space="preserve"> </v>
      </c>
      <c r="DF32" s="523" t="str">
        <f t="shared" si="21"/>
        <v xml:space="preserve"> </v>
      </c>
      <c r="DG32" s="523" t="str">
        <f t="shared" si="21"/>
        <v xml:space="preserve"> </v>
      </c>
      <c r="DH32" s="523" t="str">
        <f t="shared" si="21"/>
        <v xml:space="preserve"> </v>
      </c>
      <c r="DI32" s="523" t="str">
        <f t="shared" si="21"/>
        <v xml:space="preserve"> </v>
      </c>
      <c r="DJ32" s="523" t="str">
        <f t="shared" si="21"/>
        <v xml:space="preserve"> </v>
      </c>
      <c r="DK32" s="523" t="str">
        <f t="shared" si="21"/>
        <v xml:space="preserve"> </v>
      </c>
      <c r="DL32" s="523" t="str">
        <f t="shared" si="21"/>
        <v xml:space="preserve"> </v>
      </c>
      <c r="DM32" s="523" t="str">
        <f t="shared" si="21"/>
        <v xml:space="preserve"> </v>
      </c>
      <c r="DN32" s="523" t="str">
        <f t="shared" si="21"/>
        <v xml:space="preserve"> </v>
      </c>
      <c r="DO32" s="523" t="str">
        <f t="shared" si="21"/>
        <v xml:space="preserve"> </v>
      </c>
      <c r="DP32" s="523" t="str">
        <f t="shared" si="21"/>
        <v xml:space="preserve"> </v>
      </c>
      <c r="DQ32" s="523" t="str">
        <f t="shared" si="21"/>
        <v xml:space="preserve"> </v>
      </c>
      <c r="DR32" s="523" t="str">
        <f t="shared" si="21"/>
        <v xml:space="preserve"> </v>
      </c>
      <c r="DS32" s="523" t="str">
        <f t="shared" si="21"/>
        <v xml:space="preserve"> </v>
      </c>
      <c r="DT32" s="523" t="str">
        <f t="shared" si="21"/>
        <v xml:space="preserve"> </v>
      </c>
      <c r="DU32" s="523" t="str">
        <f t="shared" si="21"/>
        <v xml:space="preserve"> </v>
      </c>
      <c r="DV32" s="523" t="str">
        <f t="shared" si="21"/>
        <v xml:space="preserve"> </v>
      </c>
      <c r="DW32" s="523" t="str">
        <f t="shared" si="21"/>
        <v xml:space="preserve"> </v>
      </c>
      <c r="DX32" s="523" t="str">
        <f t="shared" si="21"/>
        <v xml:space="preserve"> </v>
      </c>
      <c r="DY32" s="523" t="str">
        <f t="shared" si="21"/>
        <v xml:space="preserve"> </v>
      </c>
      <c r="DZ32" s="523" t="str">
        <f t="shared" si="21"/>
        <v xml:space="preserve"> </v>
      </c>
      <c r="EA32" s="523" t="str">
        <f t="shared" si="21"/>
        <v xml:space="preserve"> </v>
      </c>
      <c r="EB32" s="523" t="str">
        <f t="shared" ref="EB32:GM32" si="22">IF(EB31=" "," ",EA32-EB30)</f>
        <v xml:space="preserve"> </v>
      </c>
      <c r="EC32" s="523" t="str">
        <f t="shared" si="22"/>
        <v xml:space="preserve"> </v>
      </c>
      <c r="ED32" s="523" t="str">
        <f t="shared" si="22"/>
        <v xml:space="preserve"> </v>
      </c>
      <c r="EE32" s="523" t="str">
        <f t="shared" si="22"/>
        <v xml:space="preserve"> </v>
      </c>
      <c r="EF32" s="523" t="str">
        <f t="shared" si="22"/>
        <v xml:space="preserve"> </v>
      </c>
      <c r="EG32" s="523" t="str">
        <f t="shared" si="22"/>
        <v xml:space="preserve"> </v>
      </c>
      <c r="EH32" s="523" t="str">
        <f t="shared" si="22"/>
        <v xml:space="preserve"> </v>
      </c>
      <c r="EI32" s="523" t="str">
        <f t="shared" si="22"/>
        <v xml:space="preserve"> </v>
      </c>
      <c r="EJ32" s="523" t="str">
        <f t="shared" si="22"/>
        <v xml:space="preserve"> </v>
      </c>
      <c r="EK32" s="523" t="str">
        <f t="shared" si="22"/>
        <v xml:space="preserve"> </v>
      </c>
      <c r="EL32" s="523" t="str">
        <f t="shared" si="22"/>
        <v xml:space="preserve"> </v>
      </c>
      <c r="EM32" s="523" t="str">
        <f t="shared" si="22"/>
        <v xml:space="preserve"> </v>
      </c>
      <c r="EN32" s="523" t="str">
        <f t="shared" si="22"/>
        <v xml:space="preserve"> </v>
      </c>
      <c r="EO32" s="523" t="str">
        <f t="shared" si="22"/>
        <v xml:space="preserve"> </v>
      </c>
      <c r="EP32" s="523" t="str">
        <f t="shared" si="22"/>
        <v xml:space="preserve"> </v>
      </c>
      <c r="EQ32" s="523" t="str">
        <f t="shared" si="22"/>
        <v xml:space="preserve"> </v>
      </c>
      <c r="ER32" s="523" t="str">
        <f t="shared" si="22"/>
        <v xml:space="preserve"> </v>
      </c>
      <c r="ES32" s="523" t="str">
        <f t="shared" si="22"/>
        <v xml:space="preserve"> </v>
      </c>
      <c r="ET32" s="523" t="str">
        <f t="shared" si="22"/>
        <v xml:space="preserve"> </v>
      </c>
      <c r="EU32" s="523" t="str">
        <f t="shared" si="22"/>
        <v xml:space="preserve"> </v>
      </c>
      <c r="EV32" s="523" t="str">
        <f t="shared" si="22"/>
        <v xml:space="preserve"> </v>
      </c>
      <c r="EW32" s="523" t="str">
        <f t="shared" si="22"/>
        <v xml:space="preserve"> </v>
      </c>
      <c r="EX32" s="523" t="str">
        <f t="shared" si="22"/>
        <v xml:space="preserve"> </v>
      </c>
      <c r="EY32" s="523" t="str">
        <f t="shared" si="22"/>
        <v xml:space="preserve"> </v>
      </c>
      <c r="EZ32" s="523" t="str">
        <f t="shared" si="22"/>
        <v xml:space="preserve"> </v>
      </c>
      <c r="FA32" s="523" t="str">
        <f t="shared" si="22"/>
        <v xml:space="preserve"> </v>
      </c>
      <c r="FB32" s="523" t="str">
        <f t="shared" si="22"/>
        <v xml:space="preserve"> </v>
      </c>
      <c r="FC32" s="523" t="str">
        <f t="shared" si="22"/>
        <v xml:space="preserve"> </v>
      </c>
      <c r="FD32" s="523" t="str">
        <f t="shared" si="22"/>
        <v xml:space="preserve"> </v>
      </c>
      <c r="FE32" s="523" t="str">
        <f t="shared" si="22"/>
        <v xml:space="preserve"> </v>
      </c>
      <c r="FF32" s="523" t="str">
        <f t="shared" si="22"/>
        <v xml:space="preserve"> </v>
      </c>
      <c r="FG32" s="523" t="str">
        <f t="shared" si="22"/>
        <v xml:space="preserve"> </v>
      </c>
      <c r="FH32" s="523" t="str">
        <f t="shared" si="22"/>
        <v xml:space="preserve"> </v>
      </c>
      <c r="FI32" s="523" t="str">
        <f t="shared" si="22"/>
        <v xml:space="preserve"> </v>
      </c>
      <c r="FJ32" s="523" t="str">
        <f t="shared" si="22"/>
        <v xml:space="preserve"> </v>
      </c>
      <c r="FK32" s="523" t="str">
        <f t="shared" si="22"/>
        <v xml:space="preserve"> </v>
      </c>
      <c r="FL32" s="523" t="str">
        <f t="shared" si="22"/>
        <v xml:space="preserve"> </v>
      </c>
      <c r="FM32" s="523" t="str">
        <f t="shared" si="22"/>
        <v xml:space="preserve"> </v>
      </c>
      <c r="FN32" s="523" t="str">
        <f t="shared" si="22"/>
        <v xml:space="preserve"> </v>
      </c>
      <c r="FO32" s="523" t="str">
        <f t="shared" si="22"/>
        <v xml:space="preserve"> </v>
      </c>
      <c r="FP32" s="523" t="str">
        <f t="shared" si="22"/>
        <v xml:space="preserve"> </v>
      </c>
      <c r="FQ32" s="523" t="str">
        <f t="shared" si="22"/>
        <v xml:space="preserve"> </v>
      </c>
      <c r="FR32" s="523" t="str">
        <f t="shared" si="22"/>
        <v xml:space="preserve"> </v>
      </c>
      <c r="FS32" s="523" t="str">
        <f t="shared" si="22"/>
        <v xml:space="preserve"> </v>
      </c>
      <c r="FT32" s="523" t="str">
        <f t="shared" si="22"/>
        <v xml:space="preserve"> </v>
      </c>
      <c r="FU32" s="523" t="str">
        <f t="shared" si="22"/>
        <v xml:space="preserve"> </v>
      </c>
      <c r="FV32" s="523" t="str">
        <f t="shared" si="22"/>
        <v xml:space="preserve"> </v>
      </c>
      <c r="FW32" s="523" t="str">
        <f t="shared" si="22"/>
        <v xml:space="preserve"> </v>
      </c>
      <c r="FX32" s="523" t="str">
        <f t="shared" si="22"/>
        <v xml:space="preserve"> </v>
      </c>
      <c r="FY32" s="523" t="str">
        <f t="shared" si="22"/>
        <v xml:space="preserve"> </v>
      </c>
      <c r="FZ32" s="523" t="str">
        <f t="shared" si="22"/>
        <v xml:space="preserve"> </v>
      </c>
      <c r="GA32" s="523" t="str">
        <f t="shared" si="22"/>
        <v xml:space="preserve"> </v>
      </c>
      <c r="GB32" s="523" t="str">
        <f t="shared" si="22"/>
        <v xml:space="preserve"> </v>
      </c>
      <c r="GC32" s="523" t="str">
        <f t="shared" si="22"/>
        <v xml:space="preserve"> </v>
      </c>
      <c r="GD32" s="523" t="str">
        <f t="shared" si="22"/>
        <v xml:space="preserve"> </v>
      </c>
      <c r="GE32" s="523" t="str">
        <f t="shared" si="22"/>
        <v xml:space="preserve"> </v>
      </c>
      <c r="GF32" s="523" t="str">
        <f t="shared" si="22"/>
        <v xml:space="preserve"> </v>
      </c>
      <c r="GG32" s="523" t="str">
        <f t="shared" si="22"/>
        <v xml:space="preserve"> </v>
      </c>
      <c r="GH32" s="523" t="str">
        <f t="shared" si="22"/>
        <v xml:space="preserve"> </v>
      </c>
      <c r="GI32" s="523" t="str">
        <f t="shared" si="22"/>
        <v xml:space="preserve"> </v>
      </c>
      <c r="GJ32" s="523" t="str">
        <f t="shared" si="22"/>
        <v xml:space="preserve"> </v>
      </c>
      <c r="GK32" s="523" t="str">
        <f t="shared" si="22"/>
        <v xml:space="preserve"> </v>
      </c>
      <c r="GL32" s="523" t="str">
        <f t="shared" si="22"/>
        <v xml:space="preserve"> </v>
      </c>
      <c r="GM32" s="523" t="str">
        <f t="shared" si="22"/>
        <v xml:space="preserve"> </v>
      </c>
      <c r="GN32" s="523" t="str">
        <f t="shared" ref="GN32:IV32" si="23">IF(GN31=" "," ",GM32-GN30)</f>
        <v xml:space="preserve"> </v>
      </c>
      <c r="GO32" s="523" t="str">
        <f t="shared" si="23"/>
        <v xml:space="preserve"> </v>
      </c>
      <c r="GP32" s="523" t="str">
        <f t="shared" si="23"/>
        <v xml:space="preserve"> </v>
      </c>
      <c r="GQ32" s="523" t="str">
        <f t="shared" si="23"/>
        <v xml:space="preserve"> </v>
      </c>
      <c r="GR32" s="523" t="str">
        <f t="shared" si="23"/>
        <v xml:space="preserve"> </v>
      </c>
      <c r="GS32" s="523" t="str">
        <f t="shared" si="23"/>
        <v xml:space="preserve"> </v>
      </c>
      <c r="GT32" s="523" t="str">
        <f t="shared" si="23"/>
        <v xml:space="preserve"> </v>
      </c>
      <c r="GU32" s="523" t="str">
        <f t="shared" si="23"/>
        <v xml:space="preserve"> </v>
      </c>
      <c r="GV32" s="523" t="str">
        <f t="shared" si="23"/>
        <v xml:space="preserve"> </v>
      </c>
      <c r="GW32" s="523" t="str">
        <f t="shared" si="23"/>
        <v xml:space="preserve"> </v>
      </c>
      <c r="GX32" s="523" t="str">
        <f t="shared" si="23"/>
        <v xml:space="preserve"> </v>
      </c>
      <c r="GY32" s="523" t="str">
        <f t="shared" si="23"/>
        <v xml:space="preserve"> </v>
      </c>
      <c r="GZ32" s="523" t="str">
        <f t="shared" si="23"/>
        <v xml:space="preserve"> </v>
      </c>
      <c r="HA32" s="523" t="str">
        <f t="shared" si="23"/>
        <v xml:space="preserve"> </v>
      </c>
      <c r="HB32" s="523" t="str">
        <f t="shared" si="23"/>
        <v xml:space="preserve"> </v>
      </c>
      <c r="HC32" s="523" t="str">
        <f t="shared" si="23"/>
        <v xml:space="preserve"> </v>
      </c>
      <c r="HD32" s="523" t="str">
        <f t="shared" si="23"/>
        <v xml:space="preserve"> </v>
      </c>
      <c r="HE32" s="523" t="str">
        <f t="shared" si="23"/>
        <v xml:space="preserve"> </v>
      </c>
      <c r="HF32" s="523" t="str">
        <f t="shared" si="23"/>
        <v xml:space="preserve"> </v>
      </c>
      <c r="HG32" s="523" t="str">
        <f t="shared" si="23"/>
        <v xml:space="preserve"> </v>
      </c>
      <c r="HH32" s="523" t="str">
        <f t="shared" si="23"/>
        <v xml:space="preserve"> </v>
      </c>
      <c r="HI32" s="523" t="str">
        <f t="shared" si="23"/>
        <v xml:space="preserve"> </v>
      </c>
      <c r="HJ32" s="523" t="str">
        <f t="shared" si="23"/>
        <v xml:space="preserve"> </v>
      </c>
      <c r="HK32" s="523" t="str">
        <f t="shared" si="23"/>
        <v xml:space="preserve"> </v>
      </c>
      <c r="HL32" s="523" t="str">
        <f t="shared" si="23"/>
        <v xml:space="preserve"> </v>
      </c>
      <c r="HM32" s="523" t="str">
        <f t="shared" si="23"/>
        <v xml:space="preserve"> </v>
      </c>
      <c r="HN32" s="523" t="str">
        <f t="shared" si="23"/>
        <v xml:space="preserve"> </v>
      </c>
      <c r="HO32" s="523" t="str">
        <f t="shared" si="23"/>
        <v xml:space="preserve"> </v>
      </c>
      <c r="HP32" s="523" t="str">
        <f t="shared" si="23"/>
        <v xml:space="preserve"> </v>
      </c>
      <c r="HQ32" s="523" t="str">
        <f t="shared" si="23"/>
        <v xml:space="preserve"> </v>
      </c>
      <c r="HR32" s="523" t="str">
        <f t="shared" si="23"/>
        <v xml:space="preserve"> </v>
      </c>
      <c r="HS32" s="523" t="str">
        <f t="shared" si="23"/>
        <v xml:space="preserve"> </v>
      </c>
      <c r="HT32" s="523" t="str">
        <f t="shared" si="23"/>
        <v xml:space="preserve"> </v>
      </c>
      <c r="HU32" s="523" t="str">
        <f t="shared" si="23"/>
        <v xml:space="preserve"> </v>
      </c>
      <c r="HV32" s="523" t="str">
        <f t="shared" si="23"/>
        <v xml:space="preserve"> </v>
      </c>
      <c r="HW32" s="523" t="str">
        <f t="shared" si="23"/>
        <v xml:space="preserve"> </v>
      </c>
      <c r="HX32" s="523" t="str">
        <f t="shared" si="23"/>
        <v xml:space="preserve"> </v>
      </c>
      <c r="HY32" s="523" t="str">
        <f t="shared" si="23"/>
        <v xml:space="preserve"> </v>
      </c>
      <c r="HZ32" s="523" t="str">
        <f t="shared" si="23"/>
        <v xml:space="preserve"> </v>
      </c>
      <c r="IA32" s="523" t="str">
        <f t="shared" si="23"/>
        <v xml:space="preserve"> </v>
      </c>
      <c r="IB32" s="523" t="str">
        <f t="shared" si="23"/>
        <v xml:space="preserve"> </v>
      </c>
      <c r="IC32" s="523" t="str">
        <f t="shared" si="23"/>
        <v xml:space="preserve"> </v>
      </c>
      <c r="ID32" s="523" t="str">
        <f t="shared" si="23"/>
        <v xml:space="preserve"> </v>
      </c>
      <c r="IE32" s="523" t="str">
        <f t="shared" si="23"/>
        <v xml:space="preserve"> </v>
      </c>
      <c r="IF32" s="523" t="str">
        <f t="shared" si="23"/>
        <v xml:space="preserve"> </v>
      </c>
      <c r="IG32" s="523" t="str">
        <f t="shared" si="23"/>
        <v xml:space="preserve"> </v>
      </c>
      <c r="IH32" s="523" t="str">
        <f t="shared" si="23"/>
        <v xml:space="preserve"> </v>
      </c>
      <c r="II32" s="523" t="str">
        <f t="shared" si="23"/>
        <v xml:space="preserve"> </v>
      </c>
      <c r="IJ32" s="523" t="str">
        <f t="shared" si="23"/>
        <v xml:space="preserve"> </v>
      </c>
      <c r="IK32" s="523" t="str">
        <f t="shared" si="23"/>
        <v xml:space="preserve"> </v>
      </c>
      <c r="IL32" s="523" t="str">
        <f t="shared" si="23"/>
        <v xml:space="preserve"> </v>
      </c>
      <c r="IM32" s="523" t="str">
        <f t="shared" si="23"/>
        <v xml:space="preserve"> </v>
      </c>
      <c r="IN32" s="523" t="str">
        <f t="shared" si="23"/>
        <v xml:space="preserve"> </v>
      </c>
      <c r="IO32" s="523" t="str">
        <f t="shared" si="23"/>
        <v xml:space="preserve"> </v>
      </c>
      <c r="IP32" s="523" t="str">
        <f t="shared" si="23"/>
        <v xml:space="preserve"> </v>
      </c>
      <c r="IQ32" s="523" t="str">
        <f t="shared" si="23"/>
        <v xml:space="preserve"> </v>
      </c>
      <c r="IR32" s="523" t="str">
        <f t="shared" si="23"/>
        <v xml:space="preserve"> </v>
      </c>
      <c r="IS32" s="523" t="str">
        <f t="shared" si="23"/>
        <v xml:space="preserve"> </v>
      </c>
      <c r="IT32" s="523" t="str">
        <f t="shared" si="23"/>
        <v xml:space="preserve"> </v>
      </c>
      <c r="IU32" s="523" t="str">
        <f t="shared" si="23"/>
        <v xml:space="preserve"> </v>
      </c>
      <c r="IV32" s="523" t="str">
        <f t="shared" si="23"/>
        <v xml:space="preserve"> </v>
      </c>
    </row>
    <row r="33" spans="1:256" x14ac:dyDescent="0.15">
      <c r="B33" s="524"/>
      <c r="C33" s="526"/>
      <c r="D33" s="526"/>
      <c r="E33" s="526"/>
      <c r="F33" s="526"/>
      <c r="H33" s="35"/>
      <c r="I33" s="526"/>
      <c r="J33" s="526"/>
      <c r="K33" s="526"/>
      <c r="L33" s="526"/>
      <c r="M33" s="526"/>
      <c r="O33" s="524"/>
      <c r="P33" s="526"/>
      <c r="Q33" s="526"/>
      <c r="R33" s="526"/>
      <c r="S33" s="526"/>
    </row>
    <row r="34" spans="1:256" x14ac:dyDescent="0.15">
      <c r="B34" s="524"/>
      <c r="C34" s="526"/>
      <c r="D34" s="526"/>
      <c r="E34" s="526"/>
      <c r="F34" s="526"/>
      <c r="H34" s="35"/>
      <c r="I34" s="526"/>
      <c r="J34" s="526"/>
      <c r="K34" s="526"/>
      <c r="L34" s="526"/>
      <c r="M34" s="526"/>
      <c r="O34" s="524"/>
      <c r="P34" s="526"/>
      <c r="Q34" s="526"/>
      <c r="R34" s="526"/>
      <c r="S34" s="526"/>
    </row>
    <row r="35" spans="1:256" x14ac:dyDescent="0.15">
      <c r="B35" s="524"/>
      <c r="C35" s="526"/>
      <c r="D35" s="526"/>
      <c r="E35" s="526"/>
      <c r="F35" s="526"/>
      <c r="H35" s="35"/>
      <c r="I35" s="526"/>
      <c r="J35" s="526"/>
      <c r="K35" s="526"/>
      <c r="L35" s="526"/>
      <c r="M35" s="526"/>
      <c r="O35" s="524"/>
      <c r="P35" s="526"/>
      <c r="Q35" s="526"/>
      <c r="R35" s="526"/>
      <c r="S35" s="526"/>
    </row>
    <row r="36" spans="1:256" ht="15" thickBot="1" x14ac:dyDescent="0.2">
      <c r="B36" s="524"/>
      <c r="C36" s="526"/>
      <c r="D36" s="526"/>
      <c r="E36" s="526"/>
      <c r="F36" s="526"/>
      <c r="H36" s="35"/>
      <c r="I36" s="526"/>
      <c r="J36" s="526"/>
      <c r="K36" s="526"/>
      <c r="L36" s="526"/>
      <c r="M36" s="526"/>
      <c r="O36" s="524"/>
      <c r="P36" s="526"/>
      <c r="Q36" s="526"/>
      <c r="R36" s="526"/>
      <c r="S36" s="526"/>
    </row>
    <row r="37" spans="1:256" x14ac:dyDescent="0.15">
      <c r="B37" s="535"/>
      <c r="C37" s="536"/>
      <c r="D37" s="536"/>
      <c r="E37" s="536"/>
      <c r="F37" s="542"/>
      <c r="H37" s="516"/>
      <c r="I37" s="529"/>
      <c r="J37" s="529"/>
      <c r="K37" s="529"/>
      <c r="L37" s="529"/>
      <c r="M37" s="529"/>
      <c r="N37" s="528"/>
      <c r="O37" s="528"/>
      <c r="P37" s="528"/>
      <c r="Q37" s="528"/>
      <c r="R37" s="528"/>
      <c r="S37" s="528"/>
      <c r="T37" s="528"/>
    </row>
    <row r="38" spans="1:256" x14ac:dyDescent="0.15">
      <c r="B38" s="537"/>
      <c r="C38" s="547" t="s">
        <v>507</v>
      </c>
      <c r="D38" s="538"/>
      <c r="E38" s="538"/>
      <c r="F38" s="543"/>
      <c r="H38" s="516"/>
      <c r="I38" s="529"/>
      <c r="J38" s="529"/>
      <c r="K38" s="529"/>
      <c r="L38" s="529"/>
      <c r="M38" s="529"/>
      <c r="N38" s="528"/>
      <c r="O38" s="528"/>
      <c r="P38" s="528"/>
      <c r="Q38" s="528"/>
      <c r="R38" s="528"/>
      <c r="S38" s="528"/>
      <c r="T38" s="528"/>
    </row>
    <row r="39" spans="1:256" x14ac:dyDescent="0.15">
      <c r="B39" s="539"/>
      <c r="C39" s="538" t="s">
        <v>620</v>
      </c>
      <c r="D39" s="538"/>
      <c r="E39" s="565">
        <v>0</v>
      </c>
      <c r="F39" s="543"/>
      <c r="H39" s="516"/>
      <c r="I39" s="529"/>
      <c r="J39" s="530"/>
      <c r="K39" s="530"/>
      <c r="L39" s="531"/>
      <c r="M39" s="529"/>
      <c r="N39" s="528"/>
      <c r="O39" s="528"/>
      <c r="P39" s="529"/>
      <c r="Q39" s="530"/>
      <c r="R39" s="531"/>
      <c r="S39" s="528"/>
      <c r="T39" s="528"/>
    </row>
    <row r="40" spans="1:256" x14ac:dyDescent="0.15">
      <c r="B40" s="539"/>
      <c r="C40" s="538" t="s">
        <v>621</v>
      </c>
      <c r="D40" s="538"/>
      <c r="E40" s="517">
        <v>0</v>
      </c>
      <c r="F40" s="543"/>
      <c r="H40" s="516"/>
      <c r="I40" s="529"/>
      <c r="J40" s="530"/>
      <c r="K40" s="530"/>
      <c r="L40" s="532"/>
      <c r="M40" s="529"/>
      <c r="N40" s="528"/>
      <c r="O40" s="528"/>
      <c r="P40" s="529"/>
      <c r="Q40" s="530"/>
      <c r="R40" s="532"/>
      <c r="S40" s="528"/>
      <c r="T40" s="528"/>
    </row>
    <row r="41" spans="1:256" x14ac:dyDescent="0.15">
      <c r="B41" s="539"/>
      <c r="C41" s="538" t="s">
        <v>622</v>
      </c>
      <c r="D41" s="538"/>
      <c r="E41" s="397">
        <v>0</v>
      </c>
      <c r="F41" s="543"/>
      <c r="H41" s="516"/>
      <c r="I41" s="529"/>
      <c r="J41" s="530"/>
      <c r="K41" s="530"/>
      <c r="L41" s="533"/>
      <c r="M41" s="529"/>
      <c r="N41" s="528"/>
      <c r="O41" s="528"/>
      <c r="P41" s="529"/>
      <c r="Q41" s="530"/>
      <c r="R41" s="533"/>
      <c r="S41" s="528"/>
      <c r="T41" s="528"/>
    </row>
    <row r="42" spans="1:256" ht="15" thickBot="1" x14ac:dyDescent="0.2">
      <c r="B42" s="540"/>
      <c r="C42" s="541"/>
      <c r="D42" s="541"/>
      <c r="E42" s="541"/>
      <c r="F42" s="544"/>
      <c r="H42" s="516"/>
      <c r="I42" s="529"/>
      <c r="J42" s="529"/>
      <c r="K42" s="529"/>
      <c r="L42" s="529"/>
      <c r="M42" s="529"/>
      <c r="N42" s="528"/>
      <c r="O42" s="528"/>
      <c r="P42" s="528"/>
      <c r="Q42" s="528"/>
      <c r="R42" s="528"/>
      <c r="S42" s="528"/>
      <c r="T42" s="528"/>
    </row>
    <row r="43" spans="1:256" x14ac:dyDescent="0.15">
      <c r="H43" s="515"/>
      <c r="I43" s="528"/>
      <c r="J43" s="528"/>
      <c r="K43" s="528"/>
      <c r="L43" s="528"/>
      <c r="M43" s="528"/>
      <c r="N43" s="528"/>
      <c r="O43" s="528"/>
      <c r="P43" s="528"/>
      <c r="Q43" s="528"/>
      <c r="R43" s="528"/>
      <c r="S43" s="528"/>
      <c r="T43" s="528"/>
    </row>
    <row r="44" spans="1:256" x14ac:dyDescent="0.15">
      <c r="F44" s="523"/>
      <c r="H44" s="31"/>
      <c r="M44" s="523"/>
      <c r="S44" s="523"/>
    </row>
    <row r="45" spans="1:256" s="508" customFormat="1" x14ac:dyDescent="0.15">
      <c r="A45" s="525" t="s">
        <v>623</v>
      </c>
      <c r="B45" s="522"/>
      <c r="C45" s="521">
        <v>1</v>
      </c>
      <c r="D45" s="521" t="str">
        <f t="shared" ref="D45:L45" si="24">IF(C45=" "," ",IF($E$41&gt;=C45+1,C45+1," "))</f>
        <v xml:space="preserve"> </v>
      </c>
      <c r="E45" s="521" t="str">
        <f t="shared" si="24"/>
        <v xml:space="preserve"> </v>
      </c>
      <c r="F45" s="521" t="str">
        <f t="shared" si="24"/>
        <v xml:space="preserve"> </v>
      </c>
      <c r="G45" s="521" t="str">
        <f t="shared" si="24"/>
        <v xml:space="preserve"> </v>
      </c>
      <c r="H45" s="521" t="str">
        <f t="shared" si="24"/>
        <v xml:space="preserve"> </v>
      </c>
      <c r="I45" s="521" t="str">
        <f t="shared" si="24"/>
        <v xml:space="preserve"> </v>
      </c>
      <c r="J45" s="521" t="str">
        <f t="shared" si="24"/>
        <v xml:space="preserve"> </v>
      </c>
      <c r="K45" s="521" t="str">
        <f t="shared" si="24"/>
        <v xml:space="preserve"> </v>
      </c>
      <c r="L45" s="521" t="str">
        <f t="shared" si="24"/>
        <v xml:space="preserve"> </v>
      </c>
      <c r="M45" s="521" t="str">
        <f t="shared" ref="M45:BX45" si="25">IF(L45=" "," ",IF($E$41&gt;=L45+1,L45+1," "))</f>
        <v xml:space="preserve"> </v>
      </c>
      <c r="N45" s="521" t="str">
        <f t="shared" si="25"/>
        <v xml:space="preserve"> </v>
      </c>
      <c r="O45" s="521" t="str">
        <f t="shared" si="25"/>
        <v xml:space="preserve"> </v>
      </c>
      <c r="P45" s="521" t="str">
        <f t="shared" si="25"/>
        <v xml:space="preserve"> </v>
      </c>
      <c r="Q45" s="521" t="str">
        <f t="shared" si="25"/>
        <v xml:space="preserve"> </v>
      </c>
      <c r="R45" s="521" t="str">
        <f t="shared" si="25"/>
        <v xml:space="preserve"> </v>
      </c>
      <c r="S45" s="521" t="str">
        <f t="shared" si="25"/>
        <v xml:space="preserve"> </v>
      </c>
      <c r="T45" s="521" t="str">
        <f t="shared" si="25"/>
        <v xml:space="preserve"> </v>
      </c>
      <c r="U45" s="521" t="str">
        <f t="shared" si="25"/>
        <v xml:space="preserve"> </v>
      </c>
      <c r="V45" s="521" t="str">
        <f t="shared" si="25"/>
        <v xml:space="preserve"> </v>
      </c>
      <c r="W45" s="521" t="str">
        <f t="shared" si="25"/>
        <v xml:space="preserve"> </v>
      </c>
      <c r="X45" s="521" t="str">
        <f t="shared" si="25"/>
        <v xml:space="preserve"> </v>
      </c>
      <c r="Y45" s="521" t="str">
        <f t="shared" si="25"/>
        <v xml:space="preserve"> </v>
      </c>
      <c r="Z45" s="521" t="str">
        <f t="shared" si="25"/>
        <v xml:space="preserve"> </v>
      </c>
      <c r="AA45" s="521" t="str">
        <f t="shared" si="25"/>
        <v xml:space="preserve"> </v>
      </c>
      <c r="AB45" s="521" t="str">
        <f t="shared" si="25"/>
        <v xml:space="preserve"> </v>
      </c>
      <c r="AC45" s="521" t="str">
        <f t="shared" si="25"/>
        <v xml:space="preserve"> </v>
      </c>
      <c r="AD45" s="521" t="str">
        <f t="shared" si="25"/>
        <v xml:space="preserve"> </v>
      </c>
      <c r="AE45" s="521" t="str">
        <f t="shared" si="25"/>
        <v xml:space="preserve"> </v>
      </c>
      <c r="AF45" s="521" t="str">
        <f t="shared" si="25"/>
        <v xml:space="preserve"> </v>
      </c>
      <c r="AG45" s="521" t="str">
        <f t="shared" si="25"/>
        <v xml:space="preserve"> </v>
      </c>
      <c r="AH45" s="521" t="str">
        <f t="shared" si="25"/>
        <v xml:space="preserve"> </v>
      </c>
      <c r="AI45" s="521" t="str">
        <f t="shared" si="25"/>
        <v xml:space="preserve"> </v>
      </c>
      <c r="AJ45" s="521" t="str">
        <f t="shared" si="25"/>
        <v xml:space="preserve"> </v>
      </c>
      <c r="AK45" s="521" t="str">
        <f t="shared" si="25"/>
        <v xml:space="preserve"> </v>
      </c>
      <c r="AL45" s="521" t="str">
        <f t="shared" si="25"/>
        <v xml:space="preserve"> </v>
      </c>
      <c r="AM45" s="521" t="str">
        <f t="shared" si="25"/>
        <v xml:space="preserve"> </v>
      </c>
      <c r="AN45" s="521" t="str">
        <f t="shared" si="25"/>
        <v xml:space="preserve"> </v>
      </c>
      <c r="AO45" s="521" t="str">
        <f t="shared" si="25"/>
        <v xml:space="preserve"> </v>
      </c>
      <c r="AP45" s="521" t="str">
        <f t="shared" si="25"/>
        <v xml:space="preserve"> </v>
      </c>
      <c r="AQ45" s="521" t="str">
        <f t="shared" si="25"/>
        <v xml:space="preserve"> </v>
      </c>
      <c r="AR45" s="521" t="str">
        <f t="shared" si="25"/>
        <v xml:space="preserve"> </v>
      </c>
      <c r="AS45" s="521" t="str">
        <f t="shared" si="25"/>
        <v xml:space="preserve"> </v>
      </c>
      <c r="AT45" s="521" t="str">
        <f t="shared" si="25"/>
        <v xml:space="preserve"> </v>
      </c>
      <c r="AU45" s="521" t="str">
        <f t="shared" si="25"/>
        <v xml:space="preserve"> </v>
      </c>
      <c r="AV45" s="521" t="str">
        <f t="shared" si="25"/>
        <v xml:space="preserve"> </v>
      </c>
      <c r="AW45" s="521" t="str">
        <f t="shared" si="25"/>
        <v xml:space="preserve"> </v>
      </c>
      <c r="AX45" s="521" t="str">
        <f t="shared" si="25"/>
        <v xml:space="preserve"> </v>
      </c>
      <c r="AY45" s="521" t="str">
        <f t="shared" si="25"/>
        <v xml:space="preserve"> </v>
      </c>
      <c r="AZ45" s="521" t="str">
        <f t="shared" si="25"/>
        <v xml:space="preserve"> </v>
      </c>
      <c r="BA45" s="521" t="str">
        <f t="shared" si="25"/>
        <v xml:space="preserve"> </v>
      </c>
      <c r="BB45" s="521" t="str">
        <f t="shared" si="25"/>
        <v xml:space="preserve"> </v>
      </c>
      <c r="BC45" s="521" t="str">
        <f t="shared" si="25"/>
        <v xml:space="preserve"> </v>
      </c>
      <c r="BD45" s="521" t="str">
        <f t="shared" si="25"/>
        <v xml:space="preserve"> </v>
      </c>
      <c r="BE45" s="521" t="str">
        <f t="shared" si="25"/>
        <v xml:space="preserve"> </v>
      </c>
      <c r="BF45" s="521" t="str">
        <f t="shared" si="25"/>
        <v xml:space="preserve"> </v>
      </c>
      <c r="BG45" s="521" t="str">
        <f t="shared" si="25"/>
        <v xml:space="preserve"> </v>
      </c>
      <c r="BH45" s="521" t="str">
        <f t="shared" si="25"/>
        <v xml:space="preserve"> </v>
      </c>
      <c r="BI45" s="521" t="str">
        <f t="shared" si="25"/>
        <v xml:space="preserve"> </v>
      </c>
      <c r="BJ45" s="521" t="str">
        <f t="shared" si="25"/>
        <v xml:space="preserve"> </v>
      </c>
      <c r="BK45" s="521" t="str">
        <f t="shared" si="25"/>
        <v xml:space="preserve"> </v>
      </c>
      <c r="BL45" s="521" t="str">
        <f t="shared" si="25"/>
        <v xml:space="preserve"> </v>
      </c>
      <c r="BM45" s="521" t="str">
        <f t="shared" si="25"/>
        <v xml:space="preserve"> </v>
      </c>
      <c r="BN45" s="521" t="str">
        <f t="shared" si="25"/>
        <v xml:space="preserve"> </v>
      </c>
      <c r="BO45" s="521" t="str">
        <f t="shared" si="25"/>
        <v xml:space="preserve"> </v>
      </c>
      <c r="BP45" s="521" t="str">
        <f t="shared" si="25"/>
        <v xml:space="preserve"> </v>
      </c>
      <c r="BQ45" s="521" t="str">
        <f t="shared" si="25"/>
        <v xml:space="preserve"> </v>
      </c>
      <c r="BR45" s="521" t="str">
        <f t="shared" si="25"/>
        <v xml:space="preserve"> </v>
      </c>
      <c r="BS45" s="521" t="str">
        <f t="shared" si="25"/>
        <v xml:space="preserve"> </v>
      </c>
      <c r="BT45" s="521" t="str">
        <f t="shared" si="25"/>
        <v xml:space="preserve"> </v>
      </c>
      <c r="BU45" s="521" t="str">
        <f t="shared" si="25"/>
        <v xml:space="preserve"> </v>
      </c>
      <c r="BV45" s="521" t="str">
        <f t="shared" si="25"/>
        <v xml:space="preserve"> </v>
      </c>
      <c r="BW45" s="521" t="str">
        <f t="shared" si="25"/>
        <v xml:space="preserve"> </v>
      </c>
      <c r="BX45" s="521" t="str">
        <f t="shared" si="25"/>
        <v xml:space="preserve"> </v>
      </c>
      <c r="BY45" s="521" t="str">
        <f t="shared" ref="BY45:EJ45" si="26">IF(BX45=" "," ",IF($E$41&gt;=BX45+1,BX45+1," "))</f>
        <v xml:space="preserve"> </v>
      </c>
      <c r="BZ45" s="521" t="str">
        <f t="shared" si="26"/>
        <v xml:space="preserve"> </v>
      </c>
      <c r="CA45" s="521" t="str">
        <f t="shared" si="26"/>
        <v xml:space="preserve"> </v>
      </c>
      <c r="CB45" s="521" t="str">
        <f t="shared" si="26"/>
        <v xml:space="preserve"> </v>
      </c>
      <c r="CC45" s="521" t="str">
        <f t="shared" si="26"/>
        <v xml:space="preserve"> </v>
      </c>
      <c r="CD45" s="521" t="str">
        <f t="shared" si="26"/>
        <v xml:space="preserve"> </v>
      </c>
      <c r="CE45" s="521" t="str">
        <f t="shared" si="26"/>
        <v xml:space="preserve"> </v>
      </c>
      <c r="CF45" s="521" t="str">
        <f t="shared" si="26"/>
        <v xml:space="preserve"> </v>
      </c>
      <c r="CG45" s="521" t="str">
        <f t="shared" si="26"/>
        <v xml:space="preserve"> </v>
      </c>
      <c r="CH45" s="521" t="str">
        <f t="shared" si="26"/>
        <v xml:space="preserve"> </v>
      </c>
      <c r="CI45" s="521" t="str">
        <f t="shared" si="26"/>
        <v xml:space="preserve"> </v>
      </c>
      <c r="CJ45" s="521" t="str">
        <f t="shared" si="26"/>
        <v xml:space="preserve"> </v>
      </c>
      <c r="CK45" s="521" t="str">
        <f t="shared" si="26"/>
        <v xml:space="preserve"> </v>
      </c>
      <c r="CL45" s="521" t="str">
        <f t="shared" si="26"/>
        <v xml:space="preserve"> </v>
      </c>
      <c r="CM45" s="521" t="str">
        <f t="shared" si="26"/>
        <v xml:space="preserve"> </v>
      </c>
      <c r="CN45" s="521" t="str">
        <f t="shared" si="26"/>
        <v xml:space="preserve"> </v>
      </c>
      <c r="CO45" s="521" t="str">
        <f t="shared" si="26"/>
        <v xml:space="preserve"> </v>
      </c>
      <c r="CP45" s="521" t="str">
        <f t="shared" si="26"/>
        <v xml:space="preserve"> </v>
      </c>
      <c r="CQ45" s="521" t="str">
        <f t="shared" si="26"/>
        <v xml:space="preserve"> </v>
      </c>
      <c r="CR45" s="521" t="str">
        <f t="shared" si="26"/>
        <v xml:space="preserve"> </v>
      </c>
      <c r="CS45" s="521" t="str">
        <f t="shared" si="26"/>
        <v xml:space="preserve"> </v>
      </c>
      <c r="CT45" s="521" t="str">
        <f t="shared" si="26"/>
        <v xml:space="preserve"> </v>
      </c>
      <c r="CU45" s="521" t="str">
        <f t="shared" si="26"/>
        <v xml:space="preserve"> </v>
      </c>
      <c r="CV45" s="521" t="str">
        <f t="shared" si="26"/>
        <v xml:space="preserve"> </v>
      </c>
      <c r="CW45" s="521" t="str">
        <f t="shared" si="26"/>
        <v xml:space="preserve"> </v>
      </c>
      <c r="CX45" s="521" t="str">
        <f t="shared" si="26"/>
        <v xml:space="preserve"> </v>
      </c>
      <c r="CY45" s="521" t="str">
        <f t="shared" si="26"/>
        <v xml:space="preserve"> </v>
      </c>
      <c r="CZ45" s="521" t="str">
        <f t="shared" si="26"/>
        <v xml:space="preserve"> </v>
      </c>
      <c r="DA45" s="521" t="str">
        <f t="shared" si="26"/>
        <v xml:space="preserve"> </v>
      </c>
      <c r="DB45" s="521" t="str">
        <f t="shared" si="26"/>
        <v xml:space="preserve"> </v>
      </c>
      <c r="DC45" s="521" t="str">
        <f t="shared" si="26"/>
        <v xml:space="preserve"> </v>
      </c>
      <c r="DD45" s="521" t="str">
        <f t="shared" si="26"/>
        <v xml:space="preserve"> </v>
      </c>
      <c r="DE45" s="521" t="str">
        <f t="shared" si="26"/>
        <v xml:space="preserve"> </v>
      </c>
      <c r="DF45" s="521" t="str">
        <f t="shared" si="26"/>
        <v xml:space="preserve"> </v>
      </c>
      <c r="DG45" s="521" t="str">
        <f t="shared" si="26"/>
        <v xml:space="preserve"> </v>
      </c>
      <c r="DH45" s="521" t="str">
        <f t="shared" si="26"/>
        <v xml:space="preserve"> </v>
      </c>
      <c r="DI45" s="521" t="str">
        <f t="shared" si="26"/>
        <v xml:space="preserve"> </v>
      </c>
      <c r="DJ45" s="521" t="str">
        <f t="shared" si="26"/>
        <v xml:space="preserve"> </v>
      </c>
      <c r="DK45" s="521" t="str">
        <f t="shared" si="26"/>
        <v xml:space="preserve"> </v>
      </c>
      <c r="DL45" s="521" t="str">
        <f t="shared" si="26"/>
        <v xml:space="preserve"> </v>
      </c>
      <c r="DM45" s="521" t="str">
        <f t="shared" si="26"/>
        <v xml:space="preserve"> </v>
      </c>
      <c r="DN45" s="521" t="str">
        <f t="shared" si="26"/>
        <v xml:space="preserve"> </v>
      </c>
      <c r="DO45" s="521" t="str">
        <f t="shared" si="26"/>
        <v xml:space="preserve"> </v>
      </c>
      <c r="DP45" s="521" t="str">
        <f t="shared" si="26"/>
        <v xml:space="preserve"> </v>
      </c>
      <c r="DQ45" s="521" t="str">
        <f t="shared" si="26"/>
        <v xml:space="preserve"> </v>
      </c>
      <c r="DR45" s="521" t="str">
        <f t="shared" si="26"/>
        <v xml:space="preserve"> </v>
      </c>
      <c r="DS45" s="521" t="str">
        <f t="shared" si="26"/>
        <v xml:space="preserve"> </v>
      </c>
      <c r="DT45" s="521" t="str">
        <f t="shared" si="26"/>
        <v xml:space="preserve"> </v>
      </c>
      <c r="DU45" s="521" t="str">
        <f t="shared" si="26"/>
        <v xml:space="preserve"> </v>
      </c>
      <c r="DV45" s="521" t="str">
        <f t="shared" si="26"/>
        <v xml:space="preserve"> </v>
      </c>
      <c r="DW45" s="521" t="str">
        <f t="shared" si="26"/>
        <v xml:space="preserve"> </v>
      </c>
      <c r="DX45" s="521" t="str">
        <f t="shared" si="26"/>
        <v xml:space="preserve"> </v>
      </c>
      <c r="DY45" s="521" t="str">
        <f t="shared" si="26"/>
        <v xml:space="preserve"> </v>
      </c>
      <c r="DZ45" s="521" t="str">
        <f t="shared" si="26"/>
        <v xml:space="preserve"> </v>
      </c>
      <c r="EA45" s="521" t="str">
        <f t="shared" si="26"/>
        <v xml:space="preserve"> </v>
      </c>
      <c r="EB45" s="521" t="str">
        <f t="shared" si="26"/>
        <v xml:space="preserve"> </v>
      </c>
      <c r="EC45" s="521" t="str">
        <f t="shared" si="26"/>
        <v xml:space="preserve"> </v>
      </c>
      <c r="ED45" s="521" t="str">
        <f t="shared" si="26"/>
        <v xml:space="preserve"> </v>
      </c>
      <c r="EE45" s="521" t="str">
        <f t="shared" si="26"/>
        <v xml:space="preserve"> </v>
      </c>
      <c r="EF45" s="521" t="str">
        <f t="shared" si="26"/>
        <v xml:space="preserve"> </v>
      </c>
      <c r="EG45" s="521" t="str">
        <f t="shared" si="26"/>
        <v xml:space="preserve"> </v>
      </c>
      <c r="EH45" s="521" t="str">
        <f t="shared" si="26"/>
        <v xml:space="preserve"> </v>
      </c>
      <c r="EI45" s="521" t="str">
        <f t="shared" si="26"/>
        <v xml:space="preserve"> </v>
      </c>
      <c r="EJ45" s="521" t="str">
        <f t="shared" si="26"/>
        <v xml:space="preserve"> </v>
      </c>
      <c r="EK45" s="521" t="str">
        <f t="shared" ref="EK45:GV45" si="27">IF(EJ45=" "," ",IF($E$41&gt;=EJ45+1,EJ45+1," "))</f>
        <v xml:space="preserve"> </v>
      </c>
      <c r="EL45" s="521" t="str">
        <f t="shared" si="27"/>
        <v xml:space="preserve"> </v>
      </c>
      <c r="EM45" s="521" t="str">
        <f t="shared" si="27"/>
        <v xml:space="preserve"> </v>
      </c>
      <c r="EN45" s="521" t="str">
        <f t="shared" si="27"/>
        <v xml:space="preserve"> </v>
      </c>
      <c r="EO45" s="521" t="str">
        <f t="shared" si="27"/>
        <v xml:space="preserve"> </v>
      </c>
      <c r="EP45" s="521" t="str">
        <f t="shared" si="27"/>
        <v xml:space="preserve"> </v>
      </c>
      <c r="EQ45" s="521" t="str">
        <f t="shared" si="27"/>
        <v xml:space="preserve"> </v>
      </c>
      <c r="ER45" s="521" t="str">
        <f t="shared" si="27"/>
        <v xml:space="preserve"> </v>
      </c>
      <c r="ES45" s="521" t="str">
        <f t="shared" si="27"/>
        <v xml:space="preserve"> </v>
      </c>
      <c r="ET45" s="521" t="str">
        <f t="shared" si="27"/>
        <v xml:space="preserve"> </v>
      </c>
      <c r="EU45" s="521" t="str">
        <f t="shared" si="27"/>
        <v xml:space="preserve"> </v>
      </c>
      <c r="EV45" s="521" t="str">
        <f t="shared" si="27"/>
        <v xml:space="preserve"> </v>
      </c>
      <c r="EW45" s="521" t="str">
        <f t="shared" si="27"/>
        <v xml:space="preserve"> </v>
      </c>
      <c r="EX45" s="521" t="str">
        <f t="shared" si="27"/>
        <v xml:space="preserve"> </v>
      </c>
      <c r="EY45" s="521" t="str">
        <f t="shared" si="27"/>
        <v xml:space="preserve"> </v>
      </c>
      <c r="EZ45" s="521" t="str">
        <f t="shared" si="27"/>
        <v xml:space="preserve"> </v>
      </c>
      <c r="FA45" s="521" t="str">
        <f t="shared" si="27"/>
        <v xml:space="preserve"> </v>
      </c>
      <c r="FB45" s="521" t="str">
        <f t="shared" si="27"/>
        <v xml:space="preserve"> </v>
      </c>
      <c r="FC45" s="521" t="str">
        <f t="shared" si="27"/>
        <v xml:space="preserve"> </v>
      </c>
      <c r="FD45" s="521" t="str">
        <f t="shared" si="27"/>
        <v xml:space="preserve"> </v>
      </c>
      <c r="FE45" s="521" t="str">
        <f t="shared" si="27"/>
        <v xml:space="preserve"> </v>
      </c>
      <c r="FF45" s="521" t="str">
        <f t="shared" si="27"/>
        <v xml:space="preserve"> </v>
      </c>
      <c r="FG45" s="521" t="str">
        <f t="shared" si="27"/>
        <v xml:space="preserve"> </v>
      </c>
      <c r="FH45" s="521" t="str">
        <f t="shared" si="27"/>
        <v xml:space="preserve"> </v>
      </c>
      <c r="FI45" s="521" t="str">
        <f t="shared" si="27"/>
        <v xml:space="preserve"> </v>
      </c>
      <c r="FJ45" s="521" t="str">
        <f t="shared" si="27"/>
        <v xml:space="preserve"> </v>
      </c>
      <c r="FK45" s="521" t="str">
        <f t="shared" si="27"/>
        <v xml:space="preserve"> </v>
      </c>
      <c r="FL45" s="521" t="str">
        <f t="shared" si="27"/>
        <v xml:space="preserve"> </v>
      </c>
      <c r="FM45" s="521" t="str">
        <f t="shared" si="27"/>
        <v xml:space="preserve"> </v>
      </c>
      <c r="FN45" s="521" t="str">
        <f t="shared" si="27"/>
        <v xml:space="preserve"> </v>
      </c>
      <c r="FO45" s="521" t="str">
        <f t="shared" si="27"/>
        <v xml:space="preserve"> </v>
      </c>
      <c r="FP45" s="521" t="str">
        <f t="shared" si="27"/>
        <v xml:space="preserve"> </v>
      </c>
      <c r="FQ45" s="521" t="str">
        <f t="shared" si="27"/>
        <v xml:space="preserve"> </v>
      </c>
      <c r="FR45" s="521" t="str">
        <f t="shared" si="27"/>
        <v xml:space="preserve"> </v>
      </c>
      <c r="FS45" s="521" t="str">
        <f t="shared" si="27"/>
        <v xml:space="preserve"> </v>
      </c>
      <c r="FT45" s="521" t="str">
        <f t="shared" si="27"/>
        <v xml:space="preserve"> </v>
      </c>
      <c r="FU45" s="521" t="str">
        <f t="shared" si="27"/>
        <v xml:space="preserve"> </v>
      </c>
      <c r="FV45" s="521" t="str">
        <f t="shared" si="27"/>
        <v xml:space="preserve"> </v>
      </c>
      <c r="FW45" s="521" t="str">
        <f t="shared" si="27"/>
        <v xml:space="preserve"> </v>
      </c>
      <c r="FX45" s="521" t="str">
        <f t="shared" si="27"/>
        <v xml:space="preserve"> </v>
      </c>
      <c r="FY45" s="521" t="str">
        <f t="shared" si="27"/>
        <v xml:space="preserve"> </v>
      </c>
      <c r="FZ45" s="521" t="str">
        <f t="shared" si="27"/>
        <v xml:space="preserve"> </v>
      </c>
      <c r="GA45" s="521" t="str">
        <f t="shared" si="27"/>
        <v xml:space="preserve"> </v>
      </c>
      <c r="GB45" s="521" t="str">
        <f t="shared" si="27"/>
        <v xml:space="preserve"> </v>
      </c>
      <c r="GC45" s="521" t="str">
        <f t="shared" si="27"/>
        <v xml:space="preserve"> </v>
      </c>
      <c r="GD45" s="521" t="str">
        <f t="shared" si="27"/>
        <v xml:space="preserve"> </v>
      </c>
      <c r="GE45" s="521" t="str">
        <f t="shared" si="27"/>
        <v xml:space="preserve"> </v>
      </c>
      <c r="GF45" s="521" t="str">
        <f t="shared" si="27"/>
        <v xml:space="preserve"> </v>
      </c>
      <c r="GG45" s="521" t="str">
        <f t="shared" si="27"/>
        <v xml:space="preserve"> </v>
      </c>
      <c r="GH45" s="521" t="str">
        <f t="shared" si="27"/>
        <v xml:space="preserve"> </v>
      </c>
      <c r="GI45" s="521" t="str">
        <f t="shared" si="27"/>
        <v xml:space="preserve"> </v>
      </c>
      <c r="GJ45" s="521" t="str">
        <f t="shared" si="27"/>
        <v xml:space="preserve"> </v>
      </c>
      <c r="GK45" s="521" t="str">
        <f t="shared" si="27"/>
        <v xml:space="preserve"> </v>
      </c>
      <c r="GL45" s="521" t="str">
        <f t="shared" si="27"/>
        <v xml:space="preserve"> </v>
      </c>
      <c r="GM45" s="521" t="str">
        <f t="shared" si="27"/>
        <v xml:space="preserve"> </v>
      </c>
      <c r="GN45" s="521" t="str">
        <f t="shared" si="27"/>
        <v xml:space="preserve"> </v>
      </c>
      <c r="GO45" s="521" t="str">
        <f t="shared" si="27"/>
        <v xml:space="preserve"> </v>
      </c>
      <c r="GP45" s="521" t="str">
        <f t="shared" si="27"/>
        <v xml:space="preserve"> </v>
      </c>
      <c r="GQ45" s="521" t="str">
        <f t="shared" si="27"/>
        <v xml:space="preserve"> </v>
      </c>
      <c r="GR45" s="521" t="str">
        <f t="shared" si="27"/>
        <v xml:space="preserve"> </v>
      </c>
      <c r="GS45" s="521" t="str">
        <f t="shared" si="27"/>
        <v xml:space="preserve"> </v>
      </c>
      <c r="GT45" s="521" t="str">
        <f t="shared" si="27"/>
        <v xml:space="preserve"> </v>
      </c>
      <c r="GU45" s="521" t="str">
        <f t="shared" si="27"/>
        <v xml:space="preserve"> </v>
      </c>
      <c r="GV45" s="521" t="str">
        <f t="shared" si="27"/>
        <v xml:space="preserve"> </v>
      </c>
      <c r="GW45" s="521" t="str">
        <f t="shared" ref="GW45:IU45" si="28">IF(GV45=" "," ",IF($E$41&gt;=GV45+1,GV45+1," "))</f>
        <v xml:space="preserve"> </v>
      </c>
      <c r="GX45" s="521" t="str">
        <f t="shared" si="28"/>
        <v xml:space="preserve"> </v>
      </c>
      <c r="GY45" s="521" t="str">
        <f t="shared" si="28"/>
        <v xml:space="preserve"> </v>
      </c>
      <c r="GZ45" s="521" t="str">
        <f t="shared" si="28"/>
        <v xml:space="preserve"> </v>
      </c>
      <c r="HA45" s="521" t="str">
        <f t="shared" si="28"/>
        <v xml:space="preserve"> </v>
      </c>
      <c r="HB45" s="521" t="str">
        <f t="shared" si="28"/>
        <v xml:space="preserve"> </v>
      </c>
      <c r="HC45" s="521" t="str">
        <f t="shared" si="28"/>
        <v xml:space="preserve"> </v>
      </c>
      <c r="HD45" s="521" t="str">
        <f t="shared" si="28"/>
        <v xml:space="preserve"> </v>
      </c>
      <c r="HE45" s="521" t="str">
        <f t="shared" si="28"/>
        <v xml:space="preserve"> </v>
      </c>
      <c r="HF45" s="521" t="str">
        <f t="shared" si="28"/>
        <v xml:space="preserve"> </v>
      </c>
      <c r="HG45" s="521" t="str">
        <f t="shared" si="28"/>
        <v xml:space="preserve"> </v>
      </c>
      <c r="HH45" s="521" t="str">
        <f t="shared" si="28"/>
        <v xml:space="preserve"> </v>
      </c>
      <c r="HI45" s="521" t="str">
        <f t="shared" si="28"/>
        <v xml:space="preserve"> </v>
      </c>
      <c r="HJ45" s="521" t="str">
        <f t="shared" si="28"/>
        <v xml:space="preserve"> </v>
      </c>
      <c r="HK45" s="521" t="str">
        <f t="shared" si="28"/>
        <v xml:space="preserve"> </v>
      </c>
      <c r="HL45" s="521" t="str">
        <f t="shared" si="28"/>
        <v xml:space="preserve"> </v>
      </c>
      <c r="HM45" s="521" t="str">
        <f t="shared" si="28"/>
        <v xml:space="preserve"> </v>
      </c>
      <c r="HN45" s="521" t="str">
        <f t="shared" si="28"/>
        <v xml:space="preserve"> </v>
      </c>
      <c r="HO45" s="521" t="str">
        <f t="shared" si="28"/>
        <v xml:space="preserve"> </v>
      </c>
      <c r="HP45" s="521" t="str">
        <f t="shared" si="28"/>
        <v xml:space="preserve"> </v>
      </c>
      <c r="HQ45" s="521" t="str">
        <f t="shared" si="28"/>
        <v xml:space="preserve"> </v>
      </c>
      <c r="HR45" s="521" t="str">
        <f t="shared" si="28"/>
        <v xml:space="preserve"> </v>
      </c>
      <c r="HS45" s="521" t="str">
        <f t="shared" si="28"/>
        <v xml:space="preserve"> </v>
      </c>
      <c r="HT45" s="521" t="str">
        <f t="shared" si="28"/>
        <v xml:space="preserve"> </v>
      </c>
      <c r="HU45" s="521" t="str">
        <f t="shared" si="28"/>
        <v xml:space="preserve"> </v>
      </c>
      <c r="HV45" s="521" t="str">
        <f t="shared" si="28"/>
        <v xml:space="preserve"> </v>
      </c>
      <c r="HW45" s="521" t="str">
        <f t="shared" si="28"/>
        <v xml:space="preserve"> </v>
      </c>
      <c r="HX45" s="521" t="str">
        <f t="shared" si="28"/>
        <v xml:space="preserve"> </v>
      </c>
      <c r="HY45" s="521" t="str">
        <f t="shared" si="28"/>
        <v xml:space="preserve"> </v>
      </c>
      <c r="HZ45" s="521" t="str">
        <f t="shared" si="28"/>
        <v xml:space="preserve"> </v>
      </c>
      <c r="IA45" s="521" t="str">
        <f t="shared" si="28"/>
        <v xml:space="preserve"> </v>
      </c>
      <c r="IB45" s="521" t="str">
        <f t="shared" si="28"/>
        <v xml:space="preserve"> </v>
      </c>
      <c r="IC45" s="521" t="str">
        <f t="shared" si="28"/>
        <v xml:space="preserve"> </v>
      </c>
      <c r="ID45" s="521" t="str">
        <f t="shared" si="28"/>
        <v xml:space="preserve"> </v>
      </c>
      <c r="IE45" s="521" t="str">
        <f t="shared" si="28"/>
        <v xml:space="preserve"> </v>
      </c>
      <c r="IF45" s="521" t="str">
        <f t="shared" si="28"/>
        <v xml:space="preserve"> </v>
      </c>
      <c r="IG45" s="521" t="str">
        <f t="shared" si="28"/>
        <v xml:space="preserve"> </v>
      </c>
      <c r="IH45" s="521" t="str">
        <f t="shared" si="28"/>
        <v xml:space="preserve"> </v>
      </c>
      <c r="II45" s="521" t="str">
        <f t="shared" si="28"/>
        <v xml:space="preserve"> </v>
      </c>
      <c r="IJ45" s="521" t="str">
        <f t="shared" si="28"/>
        <v xml:space="preserve"> </v>
      </c>
      <c r="IK45" s="521" t="str">
        <f t="shared" si="28"/>
        <v xml:space="preserve"> </v>
      </c>
      <c r="IL45" s="521" t="str">
        <f t="shared" si="28"/>
        <v xml:space="preserve"> </v>
      </c>
      <c r="IM45" s="521" t="str">
        <f t="shared" si="28"/>
        <v xml:space="preserve"> </v>
      </c>
      <c r="IN45" s="521" t="str">
        <f t="shared" si="28"/>
        <v xml:space="preserve"> </v>
      </c>
      <c r="IO45" s="521" t="str">
        <f t="shared" si="28"/>
        <v xml:space="preserve"> </v>
      </c>
      <c r="IP45" s="521" t="str">
        <f t="shared" si="28"/>
        <v xml:space="preserve"> </v>
      </c>
      <c r="IQ45" s="521" t="str">
        <f t="shared" si="28"/>
        <v xml:space="preserve"> </v>
      </c>
      <c r="IR45" s="521" t="str">
        <f t="shared" si="28"/>
        <v xml:space="preserve"> </v>
      </c>
      <c r="IS45" s="521" t="str">
        <f t="shared" si="28"/>
        <v xml:space="preserve"> </v>
      </c>
      <c r="IT45" s="521" t="str">
        <f t="shared" si="28"/>
        <v xml:space="preserve"> </v>
      </c>
      <c r="IU45" s="521" t="str">
        <f t="shared" si="28"/>
        <v xml:space="preserve"> </v>
      </c>
      <c r="IV45" s="521" t="str">
        <f>IF(IU45=" "," ",IF($E$41&gt;=IU45+1,IU45+1," "))</f>
        <v xml:space="preserve"> </v>
      </c>
    </row>
    <row r="46" spans="1:256" s="523" customFormat="1" x14ac:dyDescent="0.15">
      <c r="A46" s="525" t="s">
        <v>504</v>
      </c>
      <c r="C46" s="523" t="e">
        <f>-PMT(E40/12,E41,E39)</f>
        <v>#NUM!</v>
      </c>
      <c r="D46" s="523" t="str">
        <f t="shared" ref="D46:BO46" si="29">IF(D45=" "," ",C46)</f>
        <v xml:space="preserve"> </v>
      </c>
      <c r="E46" s="523" t="str">
        <f t="shared" si="29"/>
        <v xml:space="preserve"> </v>
      </c>
      <c r="F46" s="523" t="str">
        <f t="shared" si="29"/>
        <v xml:space="preserve"> </v>
      </c>
      <c r="G46" s="523" t="str">
        <f t="shared" si="29"/>
        <v xml:space="preserve"> </v>
      </c>
      <c r="H46" s="523" t="str">
        <f t="shared" si="29"/>
        <v xml:space="preserve"> </v>
      </c>
      <c r="I46" s="523" t="str">
        <f t="shared" si="29"/>
        <v xml:space="preserve"> </v>
      </c>
      <c r="J46" s="523" t="str">
        <f t="shared" si="29"/>
        <v xml:space="preserve"> </v>
      </c>
      <c r="K46" s="523" t="str">
        <f t="shared" si="29"/>
        <v xml:space="preserve"> </v>
      </c>
      <c r="L46" s="523" t="str">
        <f t="shared" si="29"/>
        <v xml:space="preserve"> </v>
      </c>
      <c r="M46" s="523" t="str">
        <f t="shared" si="29"/>
        <v xml:space="preserve"> </v>
      </c>
      <c r="N46" s="523" t="str">
        <f t="shared" si="29"/>
        <v xml:space="preserve"> </v>
      </c>
      <c r="O46" s="523" t="str">
        <f t="shared" si="29"/>
        <v xml:space="preserve"> </v>
      </c>
      <c r="P46" s="523" t="str">
        <f t="shared" si="29"/>
        <v xml:space="preserve"> </v>
      </c>
      <c r="Q46" s="523" t="str">
        <f t="shared" si="29"/>
        <v xml:space="preserve"> </v>
      </c>
      <c r="R46" s="523" t="str">
        <f t="shared" si="29"/>
        <v xml:space="preserve"> </v>
      </c>
      <c r="S46" s="523" t="str">
        <f t="shared" si="29"/>
        <v xml:space="preserve"> </v>
      </c>
      <c r="T46" s="523" t="str">
        <f t="shared" si="29"/>
        <v xml:space="preserve"> </v>
      </c>
      <c r="U46" s="523" t="str">
        <f t="shared" si="29"/>
        <v xml:space="preserve"> </v>
      </c>
      <c r="V46" s="523" t="str">
        <f t="shared" si="29"/>
        <v xml:space="preserve"> </v>
      </c>
      <c r="W46" s="523" t="str">
        <f t="shared" si="29"/>
        <v xml:space="preserve"> </v>
      </c>
      <c r="X46" s="523" t="str">
        <f t="shared" si="29"/>
        <v xml:space="preserve"> </v>
      </c>
      <c r="Y46" s="523" t="str">
        <f t="shared" si="29"/>
        <v xml:space="preserve"> </v>
      </c>
      <c r="Z46" s="523" t="str">
        <f t="shared" si="29"/>
        <v xml:space="preserve"> </v>
      </c>
      <c r="AA46" s="523" t="str">
        <f t="shared" si="29"/>
        <v xml:space="preserve"> </v>
      </c>
      <c r="AB46" s="523" t="str">
        <f t="shared" si="29"/>
        <v xml:space="preserve"> </v>
      </c>
      <c r="AC46" s="523" t="str">
        <f t="shared" si="29"/>
        <v xml:space="preserve"> </v>
      </c>
      <c r="AD46" s="523" t="str">
        <f t="shared" si="29"/>
        <v xml:space="preserve"> </v>
      </c>
      <c r="AE46" s="523" t="str">
        <f t="shared" si="29"/>
        <v xml:space="preserve"> </v>
      </c>
      <c r="AF46" s="523" t="str">
        <f t="shared" si="29"/>
        <v xml:space="preserve"> </v>
      </c>
      <c r="AG46" s="523" t="str">
        <f t="shared" si="29"/>
        <v xml:space="preserve"> </v>
      </c>
      <c r="AH46" s="523" t="str">
        <f t="shared" si="29"/>
        <v xml:space="preserve"> </v>
      </c>
      <c r="AI46" s="523" t="str">
        <f t="shared" si="29"/>
        <v xml:space="preserve"> </v>
      </c>
      <c r="AJ46" s="523" t="str">
        <f t="shared" si="29"/>
        <v xml:space="preserve"> </v>
      </c>
      <c r="AK46" s="523" t="str">
        <f t="shared" si="29"/>
        <v xml:space="preserve"> </v>
      </c>
      <c r="AL46" s="523" t="str">
        <f t="shared" si="29"/>
        <v xml:space="preserve"> </v>
      </c>
      <c r="AM46" s="523" t="str">
        <f t="shared" si="29"/>
        <v xml:space="preserve"> </v>
      </c>
      <c r="AN46" s="523" t="str">
        <f t="shared" si="29"/>
        <v xml:space="preserve"> </v>
      </c>
      <c r="AO46" s="523" t="str">
        <f t="shared" si="29"/>
        <v xml:space="preserve"> </v>
      </c>
      <c r="AP46" s="523" t="str">
        <f t="shared" si="29"/>
        <v xml:space="preserve"> </v>
      </c>
      <c r="AQ46" s="523" t="str">
        <f t="shared" si="29"/>
        <v xml:space="preserve"> </v>
      </c>
      <c r="AR46" s="523" t="str">
        <f t="shared" si="29"/>
        <v xml:space="preserve"> </v>
      </c>
      <c r="AS46" s="523" t="str">
        <f t="shared" si="29"/>
        <v xml:space="preserve"> </v>
      </c>
      <c r="AT46" s="523" t="str">
        <f t="shared" si="29"/>
        <v xml:space="preserve"> </v>
      </c>
      <c r="AU46" s="523" t="str">
        <f t="shared" si="29"/>
        <v xml:space="preserve"> </v>
      </c>
      <c r="AV46" s="523" t="str">
        <f t="shared" si="29"/>
        <v xml:space="preserve"> </v>
      </c>
      <c r="AW46" s="523" t="str">
        <f t="shared" si="29"/>
        <v xml:space="preserve"> </v>
      </c>
      <c r="AX46" s="523" t="str">
        <f t="shared" si="29"/>
        <v xml:space="preserve"> </v>
      </c>
      <c r="AY46" s="523" t="str">
        <f t="shared" si="29"/>
        <v xml:space="preserve"> </v>
      </c>
      <c r="AZ46" s="523" t="str">
        <f t="shared" si="29"/>
        <v xml:space="preserve"> </v>
      </c>
      <c r="BA46" s="523" t="str">
        <f t="shared" si="29"/>
        <v xml:space="preserve"> </v>
      </c>
      <c r="BB46" s="523" t="str">
        <f t="shared" si="29"/>
        <v xml:space="preserve"> </v>
      </c>
      <c r="BC46" s="523" t="str">
        <f t="shared" si="29"/>
        <v xml:space="preserve"> </v>
      </c>
      <c r="BD46" s="523" t="str">
        <f t="shared" si="29"/>
        <v xml:space="preserve"> </v>
      </c>
      <c r="BE46" s="523" t="str">
        <f t="shared" si="29"/>
        <v xml:space="preserve"> </v>
      </c>
      <c r="BF46" s="523" t="str">
        <f t="shared" si="29"/>
        <v xml:space="preserve"> </v>
      </c>
      <c r="BG46" s="523" t="str">
        <f t="shared" si="29"/>
        <v xml:space="preserve"> </v>
      </c>
      <c r="BH46" s="523" t="str">
        <f t="shared" si="29"/>
        <v xml:space="preserve"> </v>
      </c>
      <c r="BI46" s="523" t="str">
        <f t="shared" si="29"/>
        <v xml:space="preserve"> </v>
      </c>
      <c r="BJ46" s="523" t="str">
        <f t="shared" si="29"/>
        <v xml:space="preserve"> </v>
      </c>
      <c r="BK46" s="523" t="str">
        <f t="shared" si="29"/>
        <v xml:space="preserve"> </v>
      </c>
      <c r="BL46" s="523" t="str">
        <f t="shared" si="29"/>
        <v xml:space="preserve"> </v>
      </c>
      <c r="BM46" s="523" t="str">
        <f t="shared" si="29"/>
        <v xml:space="preserve"> </v>
      </c>
      <c r="BN46" s="523" t="str">
        <f t="shared" si="29"/>
        <v xml:space="preserve"> </v>
      </c>
      <c r="BO46" s="523" t="str">
        <f t="shared" si="29"/>
        <v xml:space="preserve"> </v>
      </c>
      <c r="BP46" s="523" t="str">
        <f t="shared" ref="BP46:EA46" si="30">IF(BP45=" "," ",BO46)</f>
        <v xml:space="preserve"> </v>
      </c>
      <c r="BQ46" s="523" t="str">
        <f t="shared" si="30"/>
        <v xml:space="preserve"> </v>
      </c>
      <c r="BR46" s="523" t="str">
        <f t="shared" si="30"/>
        <v xml:space="preserve"> </v>
      </c>
      <c r="BS46" s="523" t="str">
        <f t="shared" si="30"/>
        <v xml:space="preserve"> </v>
      </c>
      <c r="BT46" s="523" t="str">
        <f t="shared" si="30"/>
        <v xml:space="preserve"> </v>
      </c>
      <c r="BU46" s="523" t="str">
        <f t="shared" si="30"/>
        <v xml:space="preserve"> </v>
      </c>
      <c r="BV46" s="523" t="str">
        <f t="shared" si="30"/>
        <v xml:space="preserve"> </v>
      </c>
      <c r="BW46" s="523" t="str">
        <f t="shared" si="30"/>
        <v xml:space="preserve"> </v>
      </c>
      <c r="BX46" s="523" t="str">
        <f t="shared" si="30"/>
        <v xml:space="preserve"> </v>
      </c>
      <c r="BY46" s="523" t="str">
        <f t="shared" si="30"/>
        <v xml:space="preserve"> </v>
      </c>
      <c r="BZ46" s="523" t="str">
        <f t="shared" si="30"/>
        <v xml:space="preserve"> </v>
      </c>
      <c r="CA46" s="523" t="str">
        <f t="shared" si="30"/>
        <v xml:space="preserve"> </v>
      </c>
      <c r="CB46" s="523" t="str">
        <f t="shared" si="30"/>
        <v xml:space="preserve"> </v>
      </c>
      <c r="CC46" s="523" t="str">
        <f t="shared" si="30"/>
        <v xml:space="preserve"> </v>
      </c>
      <c r="CD46" s="523" t="str">
        <f t="shared" si="30"/>
        <v xml:space="preserve"> </v>
      </c>
      <c r="CE46" s="523" t="str">
        <f t="shared" si="30"/>
        <v xml:space="preserve"> </v>
      </c>
      <c r="CF46" s="523" t="str">
        <f t="shared" si="30"/>
        <v xml:space="preserve"> </v>
      </c>
      <c r="CG46" s="523" t="str">
        <f t="shared" si="30"/>
        <v xml:space="preserve"> </v>
      </c>
      <c r="CH46" s="523" t="str">
        <f t="shared" si="30"/>
        <v xml:space="preserve"> </v>
      </c>
      <c r="CI46" s="523" t="str">
        <f t="shared" si="30"/>
        <v xml:space="preserve"> </v>
      </c>
      <c r="CJ46" s="523" t="str">
        <f t="shared" si="30"/>
        <v xml:space="preserve"> </v>
      </c>
      <c r="CK46" s="523" t="str">
        <f t="shared" si="30"/>
        <v xml:space="preserve"> </v>
      </c>
      <c r="CL46" s="523" t="str">
        <f t="shared" si="30"/>
        <v xml:space="preserve"> </v>
      </c>
      <c r="CM46" s="523" t="str">
        <f t="shared" si="30"/>
        <v xml:space="preserve"> </v>
      </c>
      <c r="CN46" s="523" t="str">
        <f t="shared" si="30"/>
        <v xml:space="preserve"> </v>
      </c>
      <c r="CO46" s="523" t="str">
        <f t="shared" si="30"/>
        <v xml:space="preserve"> </v>
      </c>
      <c r="CP46" s="523" t="str">
        <f t="shared" si="30"/>
        <v xml:space="preserve"> </v>
      </c>
      <c r="CQ46" s="523" t="str">
        <f t="shared" si="30"/>
        <v xml:space="preserve"> </v>
      </c>
      <c r="CR46" s="523" t="str">
        <f t="shared" si="30"/>
        <v xml:space="preserve"> </v>
      </c>
      <c r="CS46" s="523" t="str">
        <f t="shared" si="30"/>
        <v xml:space="preserve"> </v>
      </c>
      <c r="CT46" s="523" t="str">
        <f t="shared" si="30"/>
        <v xml:space="preserve"> </v>
      </c>
      <c r="CU46" s="523" t="str">
        <f t="shared" si="30"/>
        <v xml:space="preserve"> </v>
      </c>
      <c r="CV46" s="523" t="str">
        <f t="shared" si="30"/>
        <v xml:space="preserve"> </v>
      </c>
      <c r="CW46" s="523" t="str">
        <f t="shared" si="30"/>
        <v xml:space="preserve"> </v>
      </c>
      <c r="CX46" s="523" t="str">
        <f t="shared" si="30"/>
        <v xml:space="preserve"> </v>
      </c>
      <c r="CY46" s="523" t="str">
        <f t="shared" si="30"/>
        <v xml:space="preserve"> </v>
      </c>
      <c r="CZ46" s="523" t="str">
        <f t="shared" si="30"/>
        <v xml:space="preserve"> </v>
      </c>
      <c r="DA46" s="523" t="str">
        <f t="shared" si="30"/>
        <v xml:space="preserve"> </v>
      </c>
      <c r="DB46" s="523" t="str">
        <f t="shared" si="30"/>
        <v xml:space="preserve"> </v>
      </c>
      <c r="DC46" s="523" t="str">
        <f t="shared" si="30"/>
        <v xml:space="preserve"> </v>
      </c>
      <c r="DD46" s="523" t="str">
        <f t="shared" si="30"/>
        <v xml:space="preserve"> </v>
      </c>
      <c r="DE46" s="523" t="str">
        <f t="shared" si="30"/>
        <v xml:space="preserve"> </v>
      </c>
      <c r="DF46" s="523" t="str">
        <f t="shared" si="30"/>
        <v xml:space="preserve"> </v>
      </c>
      <c r="DG46" s="523" t="str">
        <f t="shared" si="30"/>
        <v xml:space="preserve"> </v>
      </c>
      <c r="DH46" s="523" t="str">
        <f t="shared" si="30"/>
        <v xml:space="preserve"> </v>
      </c>
      <c r="DI46" s="523" t="str">
        <f t="shared" si="30"/>
        <v xml:space="preserve"> </v>
      </c>
      <c r="DJ46" s="523" t="str">
        <f t="shared" si="30"/>
        <v xml:space="preserve"> </v>
      </c>
      <c r="DK46" s="523" t="str">
        <f t="shared" si="30"/>
        <v xml:space="preserve"> </v>
      </c>
      <c r="DL46" s="523" t="str">
        <f t="shared" si="30"/>
        <v xml:space="preserve"> </v>
      </c>
      <c r="DM46" s="523" t="str">
        <f t="shared" si="30"/>
        <v xml:space="preserve"> </v>
      </c>
      <c r="DN46" s="523" t="str">
        <f t="shared" si="30"/>
        <v xml:space="preserve"> </v>
      </c>
      <c r="DO46" s="523" t="str">
        <f t="shared" si="30"/>
        <v xml:space="preserve"> </v>
      </c>
      <c r="DP46" s="523" t="str">
        <f t="shared" si="30"/>
        <v xml:space="preserve"> </v>
      </c>
      <c r="DQ46" s="523" t="str">
        <f t="shared" si="30"/>
        <v xml:space="preserve"> </v>
      </c>
      <c r="DR46" s="523" t="str">
        <f t="shared" si="30"/>
        <v xml:space="preserve"> </v>
      </c>
      <c r="DS46" s="523" t="str">
        <f t="shared" si="30"/>
        <v xml:space="preserve"> </v>
      </c>
      <c r="DT46" s="523" t="str">
        <f t="shared" si="30"/>
        <v xml:space="preserve"> </v>
      </c>
      <c r="DU46" s="523" t="str">
        <f t="shared" si="30"/>
        <v xml:space="preserve"> </v>
      </c>
      <c r="DV46" s="523" t="str">
        <f t="shared" si="30"/>
        <v xml:space="preserve"> </v>
      </c>
      <c r="DW46" s="523" t="str">
        <f t="shared" si="30"/>
        <v xml:space="preserve"> </v>
      </c>
      <c r="DX46" s="523" t="str">
        <f t="shared" si="30"/>
        <v xml:space="preserve"> </v>
      </c>
      <c r="DY46" s="523" t="str">
        <f t="shared" si="30"/>
        <v xml:space="preserve"> </v>
      </c>
      <c r="DZ46" s="523" t="str">
        <f t="shared" si="30"/>
        <v xml:space="preserve"> </v>
      </c>
      <c r="EA46" s="523" t="str">
        <f t="shared" si="30"/>
        <v xml:space="preserve"> </v>
      </c>
      <c r="EB46" s="523" t="str">
        <f t="shared" ref="EB46:GM46" si="31">IF(EB45=" "," ",EA46)</f>
        <v xml:space="preserve"> </v>
      </c>
      <c r="EC46" s="523" t="str">
        <f t="shared" si="31"/>
        <v xml:space="preserve"> </v>
      </c>
      <c r="ED46" s="523" t="str">
        <f t="shared" si="31"/>
        <v xml:space="preserve"> </v>
      </c>
      <c r="EE46" s="523" t="str">
        <f t="shared" si="31"/>
        <v xml:space="preserve"> </v>
      </c>
      <c r="EF46" s="523" t="str">
        <f t="shared" si="31"/>
        <v xml:space="preserve"> </v>
      </c>
      <c r="EG46" s="523" t="str">
        <f t="shared" si="31"/>
        <v xml:space="preserve"> </v>
      </c>
      <c r="EH46" s="523" t="str">
        <f t="shared" si="31"/>
        <v xml:space="preserve"> </v>
      </c>
      <c r="EI46" s="523" t="str">
        <f t="shared" si="31"/>
        <v xml:space="preserve"> </v>
      </c>
      <c r="EJ46" s="523" t="str">
        <f t="shared" si="31"/>
        <v xml:space="preserve"> </v>
      </c>
      <c r="EK46" s="523" t="str">
        <f t="shared" si="31"/>
        <v xml:space="preserve"> </v>
      </c>
      <c r="EL46" s="523" t="str">
        <f t="shared" si="31"/>
        <v xml:space="preserve"> </v>
      </c>
      <c r="EM46" s="523" t="str">
        <f t="shared" si="31"/>
        <v xml:space="preserve"> </v>
      </c>
      <c r="EN46" s="523" t="str">
        <f t="shared" si="31"/>
        <v xml:space="preserve"> </v>
      </c>
      <c r="EO46" s="523" t="str">
        <f t="shared" si="31"/>
        <v xml:space="preserve"> </v>
      </c>
      <c r="EP46" s="523" t="str">
        <f t="shared" si="31"/>
        <v xml:space="preserve"> </v>
      </c>
      <c r="EQ46" s="523" t="str">
        <f t="shared" si="31"/>
        <v xml:space="preserve"> </v>
      </c>
      <c r="ER46" s="523" t="str">
        <f t="shared" si="31"/>
        <v xml:space="preserve"> </v>
      </c>
      <c r="ES46" s="523" t="str">
        <f t="shared" si="31"/>
        <v xml:space="preserve"> </v>
      </c>
      <c r="ET46" s="523" t="str">
        <f t="shared" si="31"/>
        <v xml:space="preserve"> </v>
      </c>
      <c r="EU46" s="523" t="str">
        <f t="shared" si="31"/>
        <v xml:space="preserve"> </v>
      </c>
      <c r="EV46" s="523" t="str">
        <f t="shared" si="31"/>
        <v xml:space="preserve"> </v>
      </c>
      <c r="EW46" s="523" t="str">
        <f t="shared" si="31"/>
        <v xml:space="preserve"> </v>
      </c>
      <c r="EX46" s="523" t="str">
        <f t="shared" si="31"/>
        <v xml:space="preserve"> </v>
      </c>
      <c r="EY46" s="523" t="str">
        <f t="shared" si="31"/>
        <v xml:space="preserve"> </v>
      </c>
      <c r="EZ46" s="523" t="str">
        <f t="shared" si="31"/>
        <v xml:space="preserve"> </v>
      </c>
      <c r="FA46" s="523" t="str">
        <f t="shared" si="31"/>
        <v xml:space="preserve"> </v>
      </c>
      <c r="FB46" s="523" t="str">
        <f t="shared" si="31"/>
        <v xml:space="preserve"> </v>
      </c>
      <c r="FC46" s="523" t="str">
        <f t="shared" si="31"/>
        <v xml:space="preserve"> </v>
      </c>
      <c r="FD46" s="523" t="str">
        <f t="shared" si="31"/>
        <v xml:space="preserve"> </v>
      </c>
      <c r="FE46" s="523" t="str">
        <f t="shared" si="31"/>
        <v xml:space="preserve"> </v>
      </c>
      <c r="FF46" s="523" t="str">
        <f t="shared" si="31"/>
        <v xml:space="preserve"> </v>
      </c>
      <c r="FG46" s="523" t="str">
        <f t="shared" si="31"/>
        <v xml:space="preserve"> </v>
      </c>
      <c r="FH46" s="523" t="str">
        <f t="shared" si="31"/>
        <v xml:space="preserve"> </v>
      </c>
      <c r="FI46" s="523" t="str">
        <f t="shared" si="31"/>
        <v xml:space="preserve"> </v>
      </c>
      <c r="FJ46" s="523" t="str">
        <f t="shared" si="31"/>
        <v xml:space="preserve"> </v>
      </c>
      <c r="FK46" s="523" t="str">
        <f t="shared" si="31"/>
        <v xml:space="preserve"> </v>
      </c>
      <c r="FL46" s="523" t="str">
        <f t="shared" si="31"/>
        <v xml:space="preserve"> </v>
      </c>
      <c r="FM46" s="523" t="str">
        <f t="shared" si="31"/>
        <v xml:space="preserve"> </v>
      </c>
      <c r="FN46" s="523" t="str">
        <f t="shared" si="31"/>
        <v xml:space="preserve"> </v>
      </c>
      <c r="FO46" s="523" t="str">
        <f t="shared" si="31"/>
        <v xml:space="preserve"> </v>
      </c>
      <c r="FP46" s="523" t="str">
        <f t="shared" si="31"/>
        <v xml:space="preserve"> </v>
      </c>
      <c r="FQ46" s="523" t="str">
        <f t="shared" si="31"/>
        <v xml:space="preserve"> </v>
      </c>
      <c r="FR46" s="523" t="str">
        <f t="shared" si="31"/>
        <v xml:space="preserve"> </v>
      </c>
      <c r="FS46" s="523" t="str">
        <f t="shared" si="31"/>
        <v xml:space="preserve"> </v>
      </c>
      <c r="FT46" s="523" t="str">
        <f t="shared" si="31"/>
        <v xml:space="preserve"> </v>
      </c>
      <c r="FU46" s="523" t="str">
        <f t="shared" si="31"/>
        <v xml:space="preserve"> </v>
      </c>
      <c r="FV46" s="523" t="str">
        <f t="shared" si="31"/>
        <v xml:space="preserve"> </v>
      </c>
      <c r="FW46" s="523" t="str">
        <f t="shared" si="31"/>
        <v xml:space="preserve"> </v>
      </c>
      <c r="FX46" s="523" t="str">
        <f t="shared" si="31"/>
        <v xml:space="preserve"> </v>
      </c>
      <c r="FY46" s="523" t="str">
        <f t="shared" si="31"/>
        <v xml:space="preserve"> </v>
      </c>
      <c r="FZ46" s="523" t="str">
        <f t="shared" si="31"/>
        <v xml:space="preserve"> </v>
      </c>
      <c r="GA46" s="523" t="str">
        <f t="shared" si="31"/>
        <v xml:space="preserve"> </v>
      </c>
      <c r="GB46" s="523" t="str">
        <f t="shared" si="31"/>
        <v xml:space="preserve"> </v>
      </c>
      <c r="GC46" s="523" t="str">
        <f t="shared" si="31"/>
        <v xml:space="preserve"> </v>
      </c>
      <c r="GD46" s="523" t="str">
        <f t="shared" si="31"/>
        <v xml:space="preserve"> </v>
      </c>
      <c r="GE46" s="523" t="str">
        <f t="shared" si="31"/>
        <v xml:space="preserve"> </v>
      </c>
      <c r="GF46" s="523" t="str">
        <f t="shared" si="31"/>
        <v xml:space="preserve"> </v>
      </c>
      <c r="GG46" s="523" t="str">
        <f t="shared" si="31"/>
        <v xml:space="preserve"> </v>
      </c>
      <c r="GH46" s="523" t="str">
        <f t="shared" si="31"/>
        <v xml:space="preserve"> </v>
      </c>
      <c r="GI46" s="523" t="str">
        <f t="shared" si="31"/>
        <v xml:space="preserve"> </v>
      </c>
      <c r="GJ46" s="523" t="str">
        <f t="shared" si="31"/>
        <v xml:space="preserve"> </v>
      </c>
      <c r="GK46" s="523" t="str">
        <f t="shared" si="31"/>
        <v xml:space="preserve"> </v>
      </c>
      <c r="GL46" s="523" t="str">
        <f t="shared" si="31"/>
        <v xml:space="preserve"> </v>
      </c>
      <c r="GM46" s="523" t="str">
        <f t="shared" si="31"/>
        <v xml:space="preserve"> </v>
      </c>
      <c r="GN46" s="523" t="str">
        <f t="shared" ref="GN46:IV46" si="32">IF(GN45=" "," ",GM46)</f>
        <v xml:space="preserve"> </v>
      </c>
      <c r="GO46" s="523" t="str">
        <f t="shared" si="32"/>
        <v xml:space="preserve"> </v>
      </c>
      <c r="GP46" s="523" t="str">
        <f t="shared" si="32"/>
        <v xml:space="preserve"> </v>
      </c>
      <c r="GQ46" s="523" t="str">
        <f t="shared" si="32"/>
        <v xml:space="preserve"> </v>
      </c>
      <c r="GR46" s="523" t="str">
        <f t="shared" si="32"/>
        <v xml:space="preserve"> </v>
      </c>
      <c r="GS46" s="523" t="str">
        <f t="shared" si="32"/>
        <v xml:space="preserve"> </v>
      </c>
      <c r="GT46" s="523" t="str">
        <f t="shared" si="32"/>
        <v xml:space="preserve"> </v>
      </c>
      <c r="GU46" s="523" t="str">
        <f t="shared" si="32"/>
        <v xml:space="preserve"> </v>
      </c>
      <c r="GV46" s="523" t="str">
        <f t="shared" si="32"/>
        <v xml:space="preserve"> </v>
      </c>
      <c r="GW46" s="523" t="str">
        <f t="shared" si="32"/>
        <v xml:space="preserve"> </v>
      </c>
      <c r="GX46" s="523" t="str">
        <f t="shared" si="32"/>
        <v xml:space="preserve"> </v>
      </c>
      <c r="GY46" s="523" t="str">
        <f t="shared" si="32"/>
        <v xml:space="preserve"> </v>
      </c>
      <c r="GZ46" s="523" t="str">
        <f t="shared" si="32"/>
        <v xml:space="preserve"> </v>
      </c>
      <c r="HA46" s="523" t="str">
        <f t="shared" si="32"/>
        <v xml:space="preserve"> </v>
      </c>
      <c r="HB46" s="523" t="str">
        <f t="shared" si="32"/>
        <v xml:space="preserve"> </v>
      </c>
      <c r="HC46" s="523" t="str">
        <f t="shared" si="32"/>
        <v xml:space="preserve"> </v>
      </c>
      <c r="HD46" s="523" t="str">
        <f t="shared" si="32"/>
        <v xml:space="preserve"> </v>
      </c>
      <c r="HE46" s="523" t="str">
        <f t="shared" si="32"/>
        <v xml:space="preserve"> </v>
      </c>
      <c r="HF46" s="523" t="str">
        <f t="shared" si="32"/>
        <v xml:space="preserve"> </v>
      </c>
      <c r="HG46" s="523" t="str">
        <f t="shared" si="32"/>
        <v xml:space="preserve"> </v>
      </c>
      <c r="HH46" s="523" t="str">
        <f t="shared" si="32"/>
        <v xml:space="preserve"> </v>
      </c>
      <c r="HI46" s="523" t="str">
        <f t="shared" si="32"/>
        <v xml:space="preserve"> </v>
      </c>
      <c r="HJ46" s="523" t="str">
        <f t="shared" si="32"/>
        <v xml:space="preserve"> </v>
      </c>
      <c r="HK46" s="523" t="str">
        <f t="shared" si="32"/>
        <v xml:space="preserve"> </v>
      </c>
      <c r="HL46" s="523" t="str">
        <f t="shared" si="32"/>
        <v xml:space="preserve"> </v>
      </c>
      <c r="HM46" s="523" t="str">
        <f t="shared" si="32"/>
        <v xml:space="preserve"> </v>
      </c>
      <c r="HN46" s="523" t="str">
        <f t="shared" si="32"/>
        <v xml:space="preserve"> </v>
      </c>
      <c r="HO46" s="523" t="str">
        <f t="shared" si="32"/>
        <v xml:space="preserve"> </v>
      </c>
      <c r="HP46" s="523" t="str">
        <f t="shared" si="32"/>
        <v xml:space="preserve"> </v>
      </c>
      <c r="HQ46" s="523" t="str">
        <f t="shared" si="32"/>
        <v xml:space="preserve"> </v>
      </c>
      <c r="HR46" s="523" t="str">
        <f t="shared" si="32"/>
        <v xml:space="preserve"> </v>
      </c>
      <c r="HS46" s="523" t="str">
        <f t="shared" si="32"/>
        <v xml:space="preserve"> </v>
      </c>
      <c r="HT46" s="523" t="str">
        <f t="shared" si="32"/>
        <v xml:space="preserve"> </v>
      </c>
      <c r="HU46" s="523" t="str">
        <f t="shared" si="32"/>
        <v xml:space="preserve"> </v>
      </c>
      <c r="HV46" s="523" t="str">
        <f t="shared" si="32"/>
        <v xml:space="preserve"> </v>
      </c>
      <c r="HW46" s="523" t="str">
        <f t="shared" si="32"/>
        <v xml:space="preserve"> </v>
      </c>
      <c r="HX46" s="523" t="str">
        <f t="shared" si="32"/>
        <v xml:space="preserve"> </v>
      </c>
      <c r="HY46" s="523" t="str">
        <f t="shared" si="32"/>
        <v xml:space="preserve"> </v>
      </c>
      <c r="HZ46" s="523" t="str">
        <f t="shared" si="32"/>
        <v xml:space="preserve"> </v>
      </c>
      <c r="IA46" s="523" t="str">
        <f t="shared" si="32"/>
        <v xml:space="preserve"> </v>
      </c>
      <c r="IB46" s="523" t="str">
        <f t="shared" si="32"/>
        <v xml:space="preserve"> </v>
      </c>
      <c r="IC46" s="523" t="str">
        <f t="shared" si="32"/>
        <v xml:space="preserve"> </v>
      </c>
      <c r="ID46" s="523" t="str">
        <f t="shared" si="32"/>
        <v xml:space="preserve"> </v>
      </c>
      <c r="IE46" s="523" t="str">
        <f t="shared" si="32"/>
        <v xml:space="preserve"> </v>
      </c>
      <c r="IF46" s="523" t="str">
        <f t="shared" si="32"/>
        <v xml:space="preserve"> </v>
      </c>
      <c r="IG46" s="523" t="str">
        <f t="shared" si="32"/>
        <v xml:space="preserve"> </v>
      </c>
      <c r="IH46" s="523" t="str">
        <f t="shared" si="32"/>
        <v xml:space="preserve"> </v>
      </c>
      <c r="II46" s="523" t="str">
        <f t="shared" si="32"/>
        <v xml:space="preserve"> </v>
      </c>
      <c r="IJ46" s="523" t="str">
        <f t="shared" si="32"/>
        <v xml:space="preserve"> </v>
      </c>
      <c r="IK46" s="523" t="str">
        <f t="shared" si="32"/>
        <v xml:space="preserve"> </v>
      </c>
      <c r="IL46" s="523" t="str">
        <f t="shared" si="32"/>
        <v xml:space="preserve"> </v>
      </c>
      <c r="IM46" s="523" t="str">
        <f t="shared" si="32"/>
        <v xml:space="preserve"> </v>
      </c>
      <c r="IN46" s="523" t="str">
        <f t="shared" si="32"/>
        <v xml:space="preserve"> </v>
      </c>
      <c r="IO46" s="523" t="str">
        <f t="shared" si="32"/>
        <v xml:space="preserve"> </v>
      </c>
      <c r="IP46" s="523" t="str">
        <f t="shared" si="32"/>
        <v xml:space="preserve"> </v>
      </c>
      <c r="IQ46" s="523" t="str">
        <f t="shared" si="32"/>
        <v xml:space="preserve"> </v>
      </c>
      <c r="IR46" s="523" t="str">
        <f t="shared" si="32"/>
        <v xml:space="preserve"> </v>
      </c>
      <c r="IS46" s="523" t="str">
        <f t="shared" si="32"/>
        <v xml:space="preserve"> </v>
      </c>
      <c r="IT46" s="523" t="str">
        <f t="shared" si="32"/>
        <v xml:space="preserve"> </v>
      </c>
      <c r="IU46" s="523" t="str">
        <f t="shared" si="32"/>
        <v xml:space="preserve"> </v>
      </c>
      <c r="IV46" s="523" t="str">
        <f t="shared" si="32"/>
        <v xml:space="preserve"> </v>
      </c>
    </row>
    <row r="47" spans="1:256" s="523" customFormat="1" x14ac:dyDescent="0.15">
      <c r="A47" s="525" t="s">
        <v>94</v>
      </c>
      <c r="C47" s="523" t="e">
        <f>C46-C48</f>
        <v>#NUM!</v>
      </c>
      <c r="D47" s="523" t="str">
        <f t="shared" ref="D47:BO47" si="33">IF(D45=" "," ",D46-D48)</f>
        <v xml:space="preserve"> </v>
      </c>
      <c r="E47" s="523" t="str">
        <f t="shared" si="33"/>
        <v xml:space="preserve"> </v>
      </c>
      <c r="F47" s="523" t="str">
        <f t="shared" si="33"/>
        <v xml:space="preserve"> </v>
      </c>
      <c r="G47" s="523" t="str">
        <f t="shared" si="33"/>
        <v xml:space="preserve"> </v>
      </c>
      <c r="H47" s="523" t="str">
        <f t="shared" si="33"/>
        <v xml:space="preserve"> </v>
      </c>
      <c r="I47" s="523" t="str">
        <f t="shared" si="33"/>
        <v xml:space="preserve"> </v>
      </c>
      <c r="J47" s="523" t="str">
        <f t="shared" si="33"/>
        <v xml:space="preserve"> </v>
      </c>
      <c r="K47" s="523" t="str">
        <f t="shared" si="33"/>
        <v xml:space="preserve"> </v>
      </c>
      <c r="L47" s="523" t="str">
        <f t="shared" si="33"/>
        <v xml:space="preserve"> </v>
      </c>
      <c r="M47" s="523" t="str">
        <f t="shared" si="33"/>
        <v xml:space="preserve"> </v>
      </c>
      <c r="N47" s="523" t="str">
        <f t="shared" si="33"/>
        <v xml:space="preserve"> </v>
      </c>
      <c r="O47" s="523" t="str">
        <f t="shared" si="33"/>
        <v xml:space="preserve"> </v>
      </c>
      <c r="P47" s="523" t="str">
        <f t="shared" si="33"/>
        <v xml:space="preserve"> </v>
      </c>
      <c r="Q47" s="523" t="str">
        <f t="shared" si="33"/>
        <v xml:space="preserve"> </v>
      </c>
      <c r="R47" s="523" t="str">
        <f t="shared" si="33"/>
        <v xml:space="preserve"> </v>
      </c>
      <c r="S47" s="523" t="str">
        <f t="shared" si="33"/>
        <v xml:space="preserve"> </v>
      </c>
      <c r="T47" s="523" t="str">
        <f t="shared" si="33"/>
        <v xml:space="preserve"> </v>
      </c>
      <c r="U47" s="523" t="str">
        <f t="shared" si="33"/>
        <v xml:space="preserve"> </v>
      </c>
      <c r="V47" s="523" t="str">
        <f t="shared" si="33"/>
        <v xml:space="preserve"> </v>
      </c>
      <c r="W47" s="523" t="str">
        <f t="shared" si="33"/>
        <v xml:space="preserve"> </v>
      </c>
      <c r="X47" s="523" t="str">
        <f t="shared" si="33"/>
        <v xml:space="preserve"> </v>
      </c>
      <c r="Y47" s="523" t="str">
        <f t="shared" si="33"/>
        <v xml:space="preserve"> </v>
      </c>
      <c r="Z47" s="523" t="str">
        <f t="shared" si="33"/>
        <v xml:space="preserve"> </v>
      </c>
      <c r="AA47" s="523" t="str">
        <f t="shared" si="33"/>
        <v xml:space="preserve"> </v>
      </c>
      <c r="AB47" s="523" t="str">
        <f t="shared" si="33"/>
        <v xml:space="preserve"> </v>
      </c>
      <c r="AC47" s="523" t="str">
        <f t="shared" si="33"/>
        <v xml:space="preserve"> </v>
      </c>
      <c r="AD47" s="523" t="str">
        <f t="shared" si="33"/>
        <v xml:space="preserve"> </v>
      </c>
      <c r="AE47" s="523" t="str">
        <f t="shared" si="33"/>
        <v xml:space="preserve"> </v>
      </c>
      <c r="AF47" s="523" t="str">
        <f t="shared" si="33"/>
        <v xml:space="preserve"> </v>
      </c>
      <c r="AG47" s="523" t="str">
        <f t="shared" si="33"/>
        <v xml:space="preserve"> </v>
      </c>
      <c r="AH47" s="523" t="str">
        <f t="shared" si="33"/>
        <v xml:space="preserve"> </v>
      </c>
      <c r="AI47" s="523" t="str">
        <f t="shared" si="33"/>
        <v xml:space="preserve"> </v>
      </c>
      <c r="AJ47" s="523" t="str">
        <f t="shared" si="33"/>
        <v xml:space="preserve"> </v>
      </c>
      <c r="AK47" s="523" t="str">
        <f t="shared" si="33"/>
        <v xml:space="preserve"> </v>
      </c>
      <c r="AL47" s="523" t="str">
        <f t="shared" si="33"/>
        <v xml:space="preserve"> </v>
      </c>
      <c r="AM47" s="523" t="str">
        <f t="shared" si="33"/>
        <v xml:space="preserve"> </v>
      </c>
      <c r="AN47" s="523" t="str">
        <f t="shared" si="33"/>
        <v xml:space="preserve"> </v>
      </c>
      <c r="AO47" s="523" t="str">
        <f t="shared" si="33"/>
        <v xml:space="preserve"> </v>
      </c>
      <c r="AP47" s="523" t="str">
        <f t="shared" si="33"/>
        <v xml:space="preserve"> </v>
      </c>
      <c r="AQ47" s="523" t="str">
        <f t="shared" si="33"/>
        <v xml:space="preserve"> </v>
      </c>
      <c r="AR47" s="523" t="str">
        <f t="shared" si="33"/>
        <v xml:space="preserve"> </v>
      </c>
      <c r="AS47" s="523" t="str">
        <f t="shared" si="33"/>
        <v xml:space="preserve"> </v>
      </c>
      <c r="AT47" s="523" t="str">
        <f t="shared" si="33"/>
        <v xml:space="preserve"> </v>
      </c>
      <c r="AU47" s="523" t="str">
        <f t="shared" si="33"/>
        <v xml:space="preserve"> </v>
      </c>
      <c r="AV47" s="523" t="str">
        <f t="shared" si="33"/>
        <v xml:space="preserve"> </v>
      </c>
      <c r="AW47" s="523" t="str">
        <f t="shared" si="33"/>
        <v xml:space="preserve"> </v>
      </c>
      <c r="AX47" s="523" t="str">
        <f t="shared" si="33"/>
        <v xml:space="preserve"> </v>
      </c>
      <c r="AY47" s="523" t="str">
        <f t="shared" si="33"/>
        <v xml:space="preserve"> </v>
      </c>
      <c r="AZ47" s="523" t="str">
        <f t="shared" si="33"/>
        <v xml:space="preserve"> </v>
      </c>
      <c r="BA47" s="523" t="str">
        <f t="shared" si="33"/>
        <v xml:space="preserve"> </v>
      </c>
      <c r="BB47" s="523" t="str">
        <f t="shared" si="33"/>
        <v xml:space="preserve"> </v>
      </c>
      <c r="BC47" s="523" t="str">
        <f t="shared" si="33"/>
        <v xml:space="preserve"> </v>
      </c>
      <c r="BD47" s="523" t="str">
        <f t="shared" si="33"/>
        <v xml:space="preserve"> </v>
      </c>
      <c r="BE47" s="523" t="str">
        <f t="shared" si="33"/>
        <v xml:space="preserve"> </v>
      </c>
      <c r="BF47" s="523" t="str">
        <f t="shared" si="33"/>
        <v xml:space="preserve"> </v>
      </c>
      <c r="BG47" s="523" t="str">
        <f t="shared" si="33"/>
        <v xml:space="preserve"> </v>
      </c>
      <c r="BH47" s="523" t="str">
        <f t="shared" si="33"/>
        <v xml:space="preserve"> </v>
      </c>
      <c r="BI47" s="523" t="str">
        <f t="shared" si="33"/>
        <v xml:space="preserve"> </v>
      </c>
      <c r="BJ47" s="523" t="str">
        <f t="shared" si="33"/>
        <v xml:space="preserve"> </v>
      </c>
      <c r="BK47" s="523" t="str">
        <f t="shared" si="33"/>
        <v xml:space="preserve"> </v>
      </c>
      <c r="BL47" s="523" t="str">
        <f t="shared" si="33"/>
        <v xml:space="preserve"> </v>
      </c>
      <c r="BM47" s="523" t="str">
        <f t="shared" si="33"/>
        <v xml:space="preserve"> </v>
      </c>
      <c r="BN47" s="523" t="str">
        <f t="shared" si="33"/>
        <v xml:space="preserve"> </v>
      </c>
      <c r="BO47" s="523" t="str">
        <f t="shared" si="33"/>
        <v xml:space="preserve"> </v>
      </c>
      <c r="BP47" s="523" t="str">
        <f t="shared" ref="BP47:EA47" si="34">IF(BP45=" "," ",BP46-BP48)</f>
        <v xml:space="preserve"> </v>
      </c>
      <c r="BQ47" s="523" t="str">
        <f t="shared" si="34"/>
        <v xml:space="preserve"> </v>
      </c>
      <c r="BR47" s="523" t="str">
        <f t="shared" si="34"/>
        <v xml:space="preserve"> </v>
      </c>
      <c r="BS47" s="523" t="str">
        <f t="shared" si="34"/>
        <v xml:space="preserve"> </v>
      </c>
      <c r="BT47" s="523" t="str">
        <f t="shared" si="34"/>
        <v xml:space="preserve"> </v>
      </c>
      <c r="BU47" s="523" t="str">
        <f t="shared" si="34"/>
        <v xml:space="preserve"> </v>
      </c>
      <c r="BV47" s="523" t="str">
        <f t="shared" si="34"/>
        <v xml:space="preserve"> </v>
      </c>
      <c r="BW47" s="523" t="str">
        <f t="shared" si="34"/>
        <v xml:space="preserve"> </v>
      </c>
      <c r="BX47" s="523" t="str">
        <f t="shared" si="34"/>
        <v xml:space="preserve"> </v>
      </c>
      <c r="BY47" s="523" t="str">
        <f t="shared" si="34"/>
        <v xml:space="preserve"> </v>
      </c>
      <c r="BZ47" s="523" t="str">
        <f t="shared" si="34"/>
        <v xml:space="preserve"> </v>
      </c>
      <c r="CA47" s="523" t="str">
        <f t="shared" si="34"/>
        <v xml:space="preserve"> </v>
      </c>
      <c r="CB47" s="523" t="str">
        <f t="shared" si="34"/>
        <v xml:space="preserve"> </v>
      </c>
      <c r="CC47" s="523" t="str">
        <f t="shared" si="34"/>
        <v xml:space="preserve"> </v>
      </c>
      <c r="CD47" s="523" t="str">
        <f t="shared" si="34"/>
        <v xml:space="preserve"> </v>
      </c>
      <c r="CE47" s="523" t="str">
        <f t="shared" si="34"/>
        <v xml:space="preserve"> </v>
      </c>
      <c r="CF47" s="523" t="str">
        <f t="shared" si="34"/>
        <v xml:space="preserve"> </v>
      </c>
      <c r="CG47" s="523" t="str">
        <f t="shared" si="34"/>
        <v xml:space="preserve"> </v>
      </c>
      <c r="CH47" s="523" t="str">
        <f t="shared" si="34"/>
        <v xml:space="preserve"> </v>
      </c>
      <c r="CI47" s="523" t="str">
        <f t="shared" si="34"/>
        <v xml:space="preserve"> </v>
      </c>
      <c r="CJ47" s="523" t="str">
        <f t="shared" si="34"/>
        <v xml:space="preserve"> </v>
      </c>
      <c r="CK47" s="523" t="str">
        <f t="shared" si="34"/>
        <v xml:space="preserve"> </v>
      </c>
      <c r="CL47" s="523" t="str">
        <f t="shared" si="34"/>
        <v xml:space="preserve"> </v>
      </c>
      <c r="CM47" s="523" t="str">
        <f t="shared" si="34"/>
        <v xml:space="preserve"> </v>
      </c>
      <c r="CN47" s="523" t="str">
        <f t="shared" si="34"/>
        <v xml:space="preserve"> </v>
      </c>
      <c r="CO47" s="523" t="str">
        <f t="shared" si="34"/>
        <v xml:space="preserve"> </v>
      </c>
      <c r="CP47" s="523" t="str">
        <f t="shared" si="34"/>
        <v xml:space="preserve"> </v>
      </c>
      <c r="CQ47" s="523" t="str">
        <f t="shared" si="34"/>
        <v xml:space="preserve"> </v>
      </c>
      <c r="CR47" s="523" t="str">
        <f t="shared" si="34"/>
        <v xml:space="preserve"> </v>
      </c>
      <c r="CS47" s="523" t="str">
        <f t="shared" si="34"/>
        <v xml:space="preserve"> </v>
      </c>
      <c r="CT47" s="523" t="str">
        <f t="shared" si="34"/>
        <v xml:space="preserve"> </v>
      </c>
      <c r="CU47" s="523" t="str">
        <f t="shared" si="34"/>
        <v xml:space="preserve"> </v>
      </c>
      <c r="CV47" s="523" t="str">
        <f t="shared" si="34"/>
        <v xml:space="preserve"> </v>
      </c>
      <c r="CW47" s="523" t="str">
        <f t="shared" si="34"/>
        <v xml:space="preserve"> </v>
      </c>
      <c r="CX47" s="523" t="str">
        <f t="shared" si="34"/>
        <v xml:space="preserve"> </v>
      </c>
      <c r="CY47" s="523" t="str">
        <f t="shared" si="34"/>
        <v xml:space="preserve"> </v>
      </c>
      <c r="CZ47" s="523" t="str">
        <f t="shared" si="34"/>
        <v xml:space="preserve"> </v>
      </c>
      <c r="DA47" s="523" t="str">
        <f t="shared" si="34"/>
        <v xml:space="preserve"> </v>
      </c>
      <c r="DB47" s="523" t="str">
        <f t="shared" si="34"/>
        <v xml:space="preserve"> </v>
      </c>
      <c r="DC47" s="523" t="str">
        <f t="shared" si="34"/>
        <v xml:space="preserve"> </v>
      </c>
      <c r="DD47" s="523" t="str">
        <f t="shared" si="34"/>
        <v xml:space="preserve"> </v>
      </c>
      <c r="DE47" s="523" t="str">
        <f t="shared" si="34"/>
        <v xml:space="preserve"> </v>
      </c>
      <c r="DF47" s="523" t="str">
        <f t="shared" si="34"/>
        <v xml:space="preserve"> </v>
      </c>
      <c r="DG47" s="523" t="str">
        <f t="shared" si="34"/>
        <v xml:space="preserve"> </v>
      </c>
      <c r="DH47" s="523" t="str">
        <f t="shared" si="34"/>
        <v xml:space="preserve"> </v>
      </c>
      <c r="DI47" s="523" t="str">
        <f t="shared" si="34"/>
        <v xml:space="preserve"> </v>
      </c>
      <c r="DJ47" s="523" t="str">
        <f t="shared" si="34"/>
        <v xml:space="preserve"> </v>
      </c>
      <c r="DK47" s="523" t="str">
        <f t="shared" si="34"/>
        <v xml:space="preserve"> </v>
      </c>
      <c r="DL47" s="523" t="str">
        <f t="shared" si="34"/>
        <v xml:space="preserve"> </v>
      </c>
      <c r="DM47" s="523" t="str">
        <f t="shared" si="34"/>
        <v xml:space="preserve"> </v>
      </c>
      <c r="DN47" s="523" t="str">
        <f t="shared" si="34"/>
        <v xml:space="preserve"> </v>
      </c>
      <c r="DO47" s="523" t="str">
        <f t="shared" si="34"/>
        <v xml:space="preserve"> </v>
      </c>
      <c r="DP47" s="523" t="str">
        <f t="shared" si="34"/>
        <v xml:space="preserve"> </v>
      </c>
      <c r="DQ47" s="523" t="str">
        <f t="shared" si="34"/>
        <v xml:space="preserve"> </v>
      </c>
      <c r="DR47" s="523" t="str">
        <f t="shared" si="34"/>
        <v xml:space="preserve"> </v>
      </c>
      <c r="DS47" s="523" t="str">
        <f t="shared" si="34"/>
        <v xml:space="preserve"> </v>
      </c>
      <c r="DT47" s="523" t="str">
        <f t="shared" si="34"/>
        <v xml:space="preserve"> </v>
      </c>
      <c r="DU47" s="523" t="str">
        <f t="shared" si="34"/>
        <v xml:space="preserve"> </v>
      </c>
      <c r="DV47" s="523" t="str">
        <f t="shared" si="34"/>
        <v xml:space="preserve"> </v>
      </c>
      <c r="DW47" s="523" t="str">
        <f t="shared" si="34"/>
        <v xml:space="preserve"> </v>
      </c>
      <c r="DX47" s="523" t="str">
        <f t="shared" si="34"/>
        <v xml:space="preserve"> </v>
      </c>
      <c r="DY47" s="523" t="str">
        <f t="shared" si="34"/>
        <v xml:space="preserve"> </v>
      </c>
      <c r="DZ47" s="523" t="str">
        <f t="shared" si="34"/>
        <v xml:space="preserve"> </v>
      </c>
      <c r="EA47" s="523" t="str">
        <f t="shared" si="34"/>
        <v xml:space="preserve"> </v>
      </c>
      <c r="EB47" s="523" t="str">
        <f t="shared" ref="EB47:GM47" si="35">IF(EB45=" "," ",EB46-EB48)</f>
        <v xml:space="preserve"> </v>
      </c>
      <c r="EC47" s="523" t="str">
        <f t="shared" si="35"/>
        <v xml:space="preserve"> </v>
      </c>
      <c r="ED47" s="523" t="str">
        <f t="shared" si="35"/>
        <v xml:space="preserve"> </v>
      </c>
      <c r="EE47" s="523" t="str">
        <f t="shared" si="35"/>
        <v xml:space="preserve"> </v>
      </c>
      <c r="EF47" s="523" t="str">
        <f t="shared" si="35"/>
        <v xml:space="preserve"> </v>
      </c>
      <c r="EG47" s="523" t="str">
        <f t="shared" si="35"/>
        <v xml:space="preserve"> </v>
      </c>
      <c r="EH47" s="523" t="str">
        <f t="shared" si="35"/>
        <v xml:space="preserve"> </v>
      </c>
      <c r="EI47" s="523" t="str">
        <f t="shared" si="35"/>
        <v xml:space="preserve"> </v>
      </c>
      <c r="EJ47" s="523" t="str">
        <f t="shared" si="35"/>
        <v xml:space="preserve"> </v>
      </c>
      <c r="EK47" s="523" t="str">
        <f t="shared" si="35"/>
        <v xml:space="preserve"> </v>
      </c>
      <c r="EL47" s="523" t="str">
        <f t="shared" si="35"/>
        <v xml:space="preserve"> </v>
      </c>
      <c r="EM47" s="523" t="str">
        <f t="shared" si="35"/>
        <v xml:space="preserve"> </v>
      </c>
      <c r="EN47" s="523" t="str">
        <f t="shared" si="35"/>
        <v xml:space="preserve"> </v>
      </c>
      <c r="EO47" s="523" t="str">
        <f t="shared" si="35"/>
        <v xml:space="preserve"> </v>
      </c>
      <c r="EP47" s="523" t="str">
        <f t="shared" si="35"/>
        <v xml:space="preserve"> </v>
      </c>
      <c r="EQ47" s="523" t="str">
        <f t="shared" si="35"/>
        <v xml:space="preserve"> </v>
      </c>
      <c r="ER47" s="523" t="str">
        <f t="shared" si="35"/>
        <v xml:space="preserve"> </v>
      </c>
      <c r="ES47" s="523" t="str">
        <f t="shared" si="35"/>
        <v xml:space="preserve"> </v>
      </c>
      <c r="ET47" s="523" t="str">
        <f t="shared" si="35"/>
        <v xml:space="preserve"> </v>
      </c>
      <c r="EU47" s="523" t="str">
        <f t="shared" si="35"/>
        <v xml:space="preserve"> </v>
      </c>
      <c r="EV47" s="523" t="str">
        <f t="shared" si="35"/>
        <v xml:space="preserve"> </v>
      </c>
      <c r="EW47" s="523" t="str">
        <f t="shared" si="35"/>
        <v xml:space="preserve"> </v>
      </c>
      <c r="EX47" s="523" t="str">
        <f t="shared" si="35"/>
        <v xml:space="preserve"> </v>
      </c>
      <c r="EY47" s="523" t="str">
        <f t="shared" si="35"/>
        <v xml:space="preserve"> </v>
      </c>
      <c r="EZ47" s="523" t="str">
        <f t="shared" si="35"/>
        <v xml:space="preserve"> </v>
      </c>
      <c r="FA47" s="523" t="str">
        <f t="shared" si="35"/>
        <v xml:space="preserve"> </v>
      </c>
      <c r="FB47" s="523" t="str">
        <f t="shared" si="35"/>
        <v xml:space="preserve"> </v>
      </c>
      <c r="FC47" s="523" t="str">
        <f t="shared" si="35"/>
        <v xml:space="preserve"> </v>
      </c>
      <c r="FD47" s="523" t="str">
        <f t="shared" si="35"/>
        <v xml:space="preserve"> </v>
      </c>
      <c r="FE47" s="523" t="str">
        <f t="shared" si="35"/>
        <v xml:space="preserve"> </v>
      </c>
      <c r="FF47" s="523" t="str">
        <f t="shared" si="35"/>
        <v xml:space="preserve"> </v>
      </c>
      <c r="FG47" s="523" t="str">
        <f t="shared" si="35"/>
        <v xml:space="preserve"> </v>
      </c>
      <c r="FH47" s="523" t="str">
        <f t="shared" si="35"/>
        <v xml:space="preserve"> </v>
      </c>
      <c r="FI47" s="523" t="str">
        <f t="shared" si="35"/>
        <v xml:space="preserve"> </v>
      </c>
      <c r="FJ47" s="523" t="str">
        <f t="shared" si="35"/>
        <v xml:space="preserve"> </v>
      </c>
      <c r="FK47" s="523" t="str">
        <f t="shared" si="35"/>
        <v xml:space="preserve"> </v>
      </c>
      <c r="FL47" s="523" t="str">
        <f t="shared" si="35"/>
        <v xml:space="preserve"> </v>
      </c>
      <c r="FM47" s="523" t="str">
        <f t="shared" si="35"/>
        <v xml:space="preserve"> </v>
      </c>
      <c r="FN47" s="523" t="str">
        <f t="shared" si="35"/>
        <v xml:space="preserve"> </v>
      </c>
      <c r="FO47" s="523" t="str">
        <f t="shared" si="35"/>
        <v xml:space="preserve"> </v>
      </c>
      <c r="FP47" s="523" t="str">
        <f t="shared" si="35"/>
        <v xml:space="preserve"> </v>
      </c>
      <c r="FQ47" s="523" t="str">
        <f t="shared" si="35"/>
        <v xml:space="preserve"> </v>
      </c>
      <c r="FR47" s="523" t="str">
        <f t="shared" si="35"/>
        <v xml:space="preserve"> </v>
      </c>
      <c r="FS47" s="523" t="str">
        <f t="shared" si="35"/>
        <v xml:space="preserve"> </v>
      </c>
      <c r="FT47" s="523" t="str">
        <f t="shared" si="35"/>
        <v xml:space="preserve"> </v>
      </c>
      <c r="FU47" s="523" t="str">
        <f t="shared" si="35"/>
        <v xml:space="preserve"> </v>
      </c>
      <c r="FV47" s="523" t="str">
        <f t="shared" si="35"/>
        <v xml:space="preserve"> </v>
      </c>
      <c r="FW47" s="523" t="str">
        <f t="shared" si="35"/>
        <v xml:space="preserve"> </v>
      </c>
      <c r="FX47" s="523" t="str">
        <f t="shared" si="35"/>
        <v xml:space="preserve"> </v>
      </c>
      <c r="FY47" s="523" t="str">
        <f t="shared" si="35"/>
        <v xml:space="preserve"> </v>
      </c>
      <c r="FZ47" s="523" t="str">
        <f t="shared" si="35"/>
        <v xml:space="preserve"> </v>
      </c>
      <c r="GA47" s="523" t="str">
        <f t="shared" si="35"/>
        <v xml:space="preserve"> </v>
      </c>
      <c r="GB47" s="523" t="str">
        <f t="shared" si="35"/>
        <v xml:space="preserve"> </v>
      </c>
      <c r="GC47" s="523" t="str">
        <f t="shared" si="35"/>
        <v xml:space="preserve"> </v>
      </c>
      <c r="GD47" s="523" t="str">
        <f t="shared" si="35"/>
        <v xml:space="preserve"> </v>
      </c>
      <c r="GE47" s="523" t="str">
        <f t="shared" si="35"/>
        <v xml:space="preserve"> </v>
      </c>
      <c r="GF47" s="523" t="str">
        <f t="shared" si="35"/>
        <v xml:space="preserve"> </v>
      </c>
      <c r="GG47" s="523" t="str">
        <f t="shared" si="35"/>
        <v xml:space="preserve"> </v>
      </c>
      <c r="GH47" s="523" t="str">
        <f t="shared" si="35"/>
        <v xml:space="preserve"> </v>
      </c>
      <c r="GI47" s="523" t="str">
        <f t="shared" si="35"/>
        <v xml:space="preserve"> </v>
      </c>
      <c r="GJ47" s="523" t="str">
        <f t="shared" si="35"/>
        <v xml:space="preserve"> </v>
      </c>
      <c r="GK47" s="523" t="str">
        <f t="shared" si="35"/>
        <v xml:space="preserve"> </v>
      </c>
      <c r="GL47" s="523" t="str">
        <f t="shared" si="35"/>
        <v xml:space="preserve"> </v>
      </c>
      <c r="GM47" s="523" t="str">
        <f t="shared" si="35"/>
        <v xml:space="preserve"> </v>
      </c>
      <c r="GN47" s="523" t="str">
        <f t="shared" ref="GN47:IV47" si="36">IF(GN45=" "," ",GN46-GN48)</f>
        <v xml:space="preserve"> </v>
      </c>
      <c r="GO47" s="523" t="str">
        <f t="shared" si="36"/>
        <v xml:space="preserve"> </v>
      </c>
      <c r="GP47" s="523" t="str">
        <f t="shared" si="36"/>
        <v xml:space="preserve"> </v>
      </c>
      <c r="GQ47" s="523" t="str">
        <f t="shared" si="36"/>
        <v xml:space="preserve"> </v>
      </c>
      <c r="GR47" s="523" t="str">
        <f t="shared" si="36"/>
        <v xml:space="preserve"> </v>
      </c>
      <c r="GS47" s="523" t="str">
        <f t="shared" si="36"/>
        <v xml:space="preserve"> </v>
      </c>
      <c r="GT47" s="523" t="str">
        <f t="shared" si="36"/>
        <v xml:space="preserve"> </v>
      </c>
      <c r="GU47" s="523" t="str">
        <f t="shared" si="36"/>
        <v xml:space="preserve"> </v>
      </c>
      <c r="GV47" s="523" t="str">
        <f t="shared" si="36"/>
        <v xml:space="preserve"> </v>
      </c>
      <c r="GW47" s="523" t="str">
        <f t="shared" si="36"/>
        <v xml:space="preserve"> </v>
      </c>
      <c r="GX47" s="523" t="str">
        <f t="shared" si="36"/>
        <v xml:space="preserve"> </v>
      </c>
      <c r="GY47" s="523" t="str">
        <f t="shared" si="36"/>
        <v xml:space="preserve"> </v>
      </c>
      <c r="GZ47" s="523" t="str">
        <f t="shared" si="36"/>
        <v xml:space="preserve"> </v>
      </c>
      <c r="HA47" s="523" t="str">
        <f t="shared" si="36"/>
        <v xml:space="preserve"> </v>
      </c>
      <c r="HB47" s="523" t="str">
        <f t="shared" si="36"/>
        <v xml:space="preserve"> </v>
      </c>
      <c r="HC47" s="523" t="str">
        <f t="shared" si="36"/>
        <v xml:space="preserve"> </v>
      </c>
      <c r="HD47" s="523" t="str">
        <f t="shared" si="36"/>
        <v xml:space="preserve"> </v>
      </c>
      <c r="HE47" s="523" t="str">
        <f t="shared" si="36"/>
        <v xml:space="preserve"> </v>
      </c>
      <c r="HF47" s="523" t="str">
        <f t="shared" si="36"/>
        <v xml:space="preserve"> </v>
      </c>
      <c r="HG47" s="523" t="str">
        <f t="shared" si="36"/>
        <v xml:space="preserve"> </v>
      </c>
      <c r="HH47" s="523" t="str">
        <f t="shared" si="36"/>
        <v xml:space="preserve"> </v>
      </c>
      <c r="HI47" s="523" t="str">
        <f t="shared" si="36"/>
        <v xml:space="preserve"> </v>
      </c>
      <c r="HJ47" s="523" t="str">
        <f t="shared" si="36"/>
        <v xml:space="preserve"> </v>
      </c>
      <c r="HK47" s="523" t="str">
        <f t="shared" si="36"/>
        <v xml:space="preserve"> </v>
      </c>
      <c r="HL47" s="523" t="str">
        <f t="shared" si="36"/>
        <v xml:space="preserve"> </v>
      </c>
      <c r="HM47" s="523" t="str">
        <f t="shared" si="36"/>
        <v xml:space="preserve"> </v>
      </c>
      <c r="HN47" s="523" t="str">
        <f t="shared" si="36"/>
        <v xml:space="preserve"> </v>
      </c>
      <c r="HO47" s="523" t="str">
        <f t="shared" si="36"/>
        <v xml:space="preserve"> </v>
      </c>
      <c r="HP47" s="523" t="str">
        <f t="shared" si="36"/>
        <v xml:space="preserve"> </v>
      </c>
      <c r="HQ47" s="523" t="str">
        <f t="shared" si="36"/>
        <v xml:space="preserve"> </v>
      </c>
      <c r="HR47" s="523" t="str">
        <f t="shared" si="36"/>
        <v xml:space="preserve"> </v>
      </c>
      <c r="HS47" s="523" t="str">
        <f t="shared" si="36"/>
        <v xml:space="preserve"> </v>
      </c>
      <c r="HT47" s="523" t="str">
        <f t="shared" si="36"/>
        <v xml:space="preserve"> </v>
      </c>
      <c r="HU47" s="523" t="str">
        <f t="shared" si="36"/>
        <v xml:space="preserve"> </v>
      </c>
      <c r="HV47" s="523" t="str">
        <f t="shared" si="36"/>
        <v xml:space="preserve"> </v>
      </c>
      <c r="HW47" s="523" t="str">
        <f t="shared" si="36"/>
        <v xml:space="preserve"> </v>
      </c>
      <c r="HX47" s="523" t="str">
        <f t="shared" si="36"/>
        <v xml:space="preserve"> </v>
      </c>
      <c r="HY47" s="523" t="str">
        <f t="shared" si="36"/>
        <v xml:space="preserve"> </v>
      </c>
      <c r="HZ47" s="523" t="str">
        <f t="shared" si="36"/>
        <v xml:space="preserve"> </v>
      </c>
      <c r="IA47" s="523" t="str">
        <f t="shared" si="36"/>
        <v xml:space="preserve"> </v>
      </c>
      <c r="IB47" s="523" t="str">
        <f t="shared" si="36"/>
        <v xml:space="preserve"> </v>
      </c>
      <c r="IC47" s="523" t="str">
        <f t="shared" si="36"/>
        <v xml:space="preserve"> </v>
      </c>
      <c r="ID47" s="523" t="str">
        <f t="shared" si="36"/>
        <v xml:space="preserve"> </v>
      </c>
      <c r="IE47" s="523" t="str">
        <f t="shared" si="36"/>
        <v xml:space="preserve"> </v>
      </c>
      <c r="IF47" s="523" t="str">
        <f t="shared" si="36"/>
        <v xml:space="preserve"> </v>
      </c>
      <c r="IG47" s="523" t="str">
        <f t="shared" si="36"/>
        <v xml:space="preserve"> </v>
      </c>
      <c r="IH47" s="523" t="str">
        <f t="shared" si="36"/>
        <v xml:space="preserve"> </v>
      </c>
      <c r="II47" s="523" t="str">
        <f t="shared" si="36"/>
        <v xml:space="preserve"> </v>
      </c>
      <c r="IJ47" s="523" t="str">
        <f t="shared" si="36"/>
        <v xml:space="preserve"> </v>
      </c>
      <c r="IK47" s="523" t="str">
        <f t="shared" si="36"/>
        <v xml:space="preserve"> </v>
      </c>
      <c r="IL47" s="523" t="str">
        <f t="shared" si="36"/>
        <v xml:space="preserve"> </v>
      </c>
      <c r="IM47" s="523" t="str">
        <f t="shared" si="36"/>
        <v xml:space="preserve"> </v>
      </c>
      <c r="IN47" s="523" t="str">
        <f t="shared" si="36"/>
        <v xml:space="preserve"> </v>
      </c>
      <c r="IO47" s="523" t="str">
        <f t="shared" si="36"/>
        <v xml:space="preserve"> </v>
      </c>
      <c r="IP47" s="523" t="str">
        <f t="shared" si="36"/>
        <v xml:space="preserve"> </v>
      </c>
      <c r="IQ47" s="523" t="str">
        <f t="shared" si="36"/>
        <v xml:space="preserve"> </v>
      </c>
      <c r="IR47" s="523" t="str">
        <f t="shared" si="36"/>
        <v xml:space="preserve"> </v>
      </c>
      <c r="IS47" s="523" t="str">
        <f t="shared" si="36"/>
        <v xml:space="preserve"> </v>
      </c>
      <c r="IT47" s="523" t="str">
        <f t="shared" si="36"/>
        <v xml:space="preserve"> </v>
      </c>
      <c r="IU47" s="523" t="str">
        <f t="shared" si="36"/>
        <v xml:space="preserve"> </v>
      </c>
      <c r="IV47" s="523" t="str">
        <f t="shared" si="36"/>
        <v xml:space="preserve"> </v>
      </c>
    </row>
    <row r="48" spans="1:256" s="523" customFormat="1" x14ac:dyDescent="0.15">
      <c r="A48" s="525" t="s">
        <v>624</v>
      </c>
      <c r="C48" s="523">
        <f>$B$49*$E$40/12</f>
        <v>0</v>
      </c>
      <c r="D48" s="523" t="str">
        <f t="shared" ref="D48:L48" si="37">IF(D45=" "," ",C49*$E$40/12)</f>
        <v xml:space="preserve"> </v>
      </c>
      <c r="E48" s="523" t="str">
        <f t="shared" si="37"/>
        <v xml:space="preserve"> </v>
      </c>
      <c r="F48" s="523" t="str">
        <f t="shared" si="37"/>
        <v xml:space="preserve"> </v>
      </c>
      <c r="G48" s="523" t="str">
        <f t="shared" si="37"/>
        <v xml:space="preserve"> </v>
      </c>
      <c r="H48" s="523" t="str">
        <f t="shared" si="37"/>
        <v xml:space="preserve"> </v>
      </c>
      <c r="I48" s="523" t="str">
        <f t="shared" si="37"/>
        <v xml:space="preserve"> </v>
      </c>
      <c r="J48" s="523" t="str">
        <f t="shared" si="37"/>
        <v xml:space="preserve"> </v>
      </c>
      <c r="K48" s="523" t="str">
        <f t="shared" si="37"/>
        <v xml:space="preserve"> </v>
      </c>
      <c r="L48" s="523" t="str">
        <f t="shared" si="37"/>
        <v xml:space="preserve"> </v>
      </c>
      <c r="M48" s="523" t="str">
        <f t="shared" ref="M48:BX48" si="38">IF(M45=" "," ",L49*$E$40/12)</f>
        <v xml:space="preserve"> </v>
      </c>
      <c r="N48" s="523" t="str">
        <f t="shared" si="38"/>
        <v xml:space="preserve"> </v>
      </c>
      <c r="O48" s="523" t="str">
        <f t="shared" si="38"/>
        <v xml:space="preserve"> </v>
      </c>
      <c r="P48" s="523" t="str">
        <f t="shared" si="38"/>
        <v xml:space="preserve"> </v>
      </c>
      <c r="Q48" s="523" t="str">
        <f t="shared" si="38"/>
        <v xml:space="preserve"> </v>
      </c>
      <c r="R48" s="523" t="str">
        <f t="shared" si="38"/>
        <v xml:space="preserve"> </v>
      </c>
      <c r="S48" s="523" t="str">
        <f t="shared" si="38"/>
        <v xml:space="preserve"> </v>
      </c>
      <c r="T48" s="523" t="str">
        <f t="shared" si="38"/>
        <v xml:space="preserve"> </v>
      </c>
      <c r="U48" s="523" t="str">
        <f t="shared" si="38"/>
        <v xml:space="preserve"> </v>
      </c>
      <c r="V48" s="523" t="str">
        <f t="shared" si="38"/>
        <v xml:space="preserve"> </v>
      </c>
      <c r="W48" s="523" t="str">
        <f t="shared" si="38"/>
        <v xml:space="preserve"> </v>
      </c>
      <c r="X48" s="523" t="str">
        <f t="shared" si="38"/>
        <v xml:space="preserve"> </v>
      </c>
      <c r="Y48" s="523" t="str">
        <f t="shared" si="38"/>
        <v xml:space="preserve"> </v>
      </c>
      <c r="Z48" s="523" t="str">
        <f t="shared" si="38"/>
        <v xml:space="preserve"> </v>
      </c>
      <c r="AA48" s="523" t="str">
        <f t="shared" si="38"/>
        <v xml:space="preserve"> </v>
      </c>
      <c r="AB48" s="523" t="str">
        <f t="shared" si="38"/>
        <v xml:space="preserve"> </v>
      </c>
      <c r="AC48" s="523" t="str">
        <f t="shared" si="38"/>
        <v xml:space="preserve"> </v>
      </c>
      <c r="AD48" s="523" t="str">
        <f t="shared" si="38"/>
        <v xml:space="preserve"> </v>
      </c>
      <c r="AE48" s="523" t="str">
        <f t="shared" si="38"/>
        <v xml:space="preserve"> </v>
      </c>
      <c r="AF48" s="523" t="str">
        <f t="shared" si="38"/>
        <v xml:space="preserve"> </v>
      </c>
      <c r="AG48" s="523" t="str">
        <f t="shared" si="38"/>
        <v xml:space="preserve"> </v>
      </c>
      <c r="AH48" s="523" t="str">
        <f t="shared" si="38"/>
        <v xml:space="preserve"> </v>
      </c>
      <c r="AI48" s="523" t="str">
        <f t="shared" si="38"/>
        <v xml:space="preserve"> </v>
      </c>
      <c r="AJ48" s="523" t="str">
        <f t="shared" si="38"/>
        <v xml:space="preserve"> </v>
      </c>
      <c r="AK48" s="523" t="str">
        <f t="shared" si="38"/>
        <v xml:space="preserve"> </v>
      </c>
      <c r="AL48" s="523" t="str">
        <f t="shared" si="38"/>
        <v xml:space="preserve"> </v>
      </c>
      <c r="AM48" s="523" t="str">
        <f t="shared" si="38"/>
        <v xml:space="preserve"> </v>
      </c>
      <c r="AN48" s="523" t="str">
        <f t="shared" si="38"/>
        <v xml:space="preserve"> </v>
      </c>
      <c r="AO48" s="523" t="str">
        <f t="shared" si="38"/>
        <v xml:space="preserve"> </v>
      </c>
      <c r="AP48" s="523" t="str">
        <f t="shared" si="38"/>
        <v xml:space="preserve"> </v>
      </c>
      <c r="AQ48" s="523" t="str">
        <f t="shared" si="38"/>
        <v xml:space="preserve"> </v>
      </c>
      <c r="AR48" s="523" t="str">
        <f t="shared" si="38"/>
        <v xml:space="preserve"> </v>
      </c>
      <c r="AS48" s="523" t="str">
        <f t="shared" si="38"/>
        <v xml:space="preserve"> </v>
      </c>
      <c r="AT48" s="523" t="str">
        <f t="shared" si="38"/>
        <v xml:space="preserve"> </v>
      </c>
      <c r="AU48" s="523" t="str">
        <f t="shared" si="38"/>
        <v xml:space="preserve"> </v>
      </c>
      <c r="AV48" s="523" t="str">
        <f t="shared" si="38"/>
        <v xml:space="preserve"> </v>
      </c>
      <c r="AW48" s="523" t="str">
        <f t="shared" si="38"/>
        <v xml:space="preserve"> </v>
      </c>
      <c r="AX48" s="523" t="str">
        <f t="shared" si="38"/>
        <v xml:space="preserve"> </v>
      </c>
      <c r="AY48" s="523" t="str">
        <f t="shared" si="38"/>
        <v xml:space="preserve"> </v>
      </c>
      <c r="AZ48" s="523" t="str">
        <f t="shared" si="38"/>
        <v xml:space="preserve"> </v>
      </c>
      <c r="BA48" s="523" t="str">
        <f t="shared" si="38"/>
        <v xml:space="preserve"> </v>
      </c>
      <c r="BB48" s="523" t="str">
        <f t="shared" si="38"/>
        <v xml:space="preserve"> </v>
      </c>
      <c r="BC48" s="523" t="str">
        <f t="shared" si="38"/>
        <v xml:space="preserve"> </v>
      </c>
      <c r="BD48" s="523" t="str">
        <f t="shared" si="38"/>
        <v xml:space="preserve"> </v>
      </c>
      <c r="BE48" s="523" t="str">
        <f t="shared" si="38"/>
        <v xml:space="preserve"> </v>
      </c>
      <c r="BF48" s="523" t="str">
        <f t="shared" si="38"/>
        <v xml:space="preserve"> </v>
      </c>
      <c r="BG48" s="523" t="str">
        <f t="shared" si="38"/>
        <v xml:space="preserve"> </v>
      </c>
      <c r="BH48" s="523" t="str">
        <f t="shared" si="38"/>
        <v xml:space="preserve"> </v>
      </c>
      <c r="BI48" s="523" t="str">
        <f t="shared" si="38"/>
        <v xml:space="preserve"> </v>
      </c>
      <c r="BJ48" s="523" t="str">
        <f t="shared" si="38"/>
        <v xml:space="preserve"> </v>
      </c>
      <c r="BK48" s="523" t="str">
        <f t="shared" si="38"/>
        <v xml:space="preserve"> </v>
      </c>
      <c r="BL48" s="523" t="str">
        <f t="shared" si="38"/>
        <v xml:space="preserve"> </v>
      </c>
      <c r="BM48" s="523" t="str">
        <f t="shared" si="38"/>
        <v xml:space="preserve"> </v>
      </c>
      <c r="BN48" s="523" t="str">
        <f t="shared" si="38"/>
        <v xml:space="preserve"> </v>
      </c>
      <c r="BO48" s="523" t="str">
        <f t="shared" si="38"/>
        <v xml:space="preserve"> </v>
      </c>
      <c r="BP48" s="523" t="str">
        <f t="shared" si="38"/>
        <v xml:space="preserve"> </v>
      </c>
      <c r="BQ48" s="523" t="str">
        <f t="shared" si="38"/>
        <v xml:space="preserve"> </v>
      </c>
      <c r="BR48" s="523" t="str">
        <f t="shared" si="38"/>
        <v xml:space="preserve"> </v>
      </c>
      <c r="BS48" s="523" t="str">
        <f t="shared" si="38"/>
        <v xml:space="preserve"> </v>
      </c>
      <c r="BT48" s="523" t="str">
        <f t="shared" si="38"/>
        <v xml:space="preserve"> </v>
      </c>
      <c r="BU48" s="523" t="str">
        <f t="shared" si="38"/>
        <v xml:space="preserve"> </v>
      </c>
      <c r="BV48" s="523" t="str">
        <f t="shared" si="38"/>
        <v xml:space="preserve"> </v>
      </c>
      <c r="BW48" s="523" t="str">
        <f t="shared" si="38"/>
        <v xml:space="preserve"> </v>
      </c>
      <c r="BX48" s="523" t="str">
        <f t="shared" si="38"/>
        <v xml:space="preserve"> </v>
      </c>
      <c r="BY48" s="523" t="str">
        <f t="shared" ref="BY48:EJ48" si="39">IF(BY45=" "," ",BX49*$E$40/12)</f>
        <v xml:space="preserve"> </v>
      </c>
      <c r="BZ48" s="523" t="str">
        <f t="shared" si="39"/>
        <v xml:space="preserve"> </v>
      </c>
      <c r="CA48" s="523" t="str">
        <f t="shared" si="39"/>
        <v xml:space="preserve"> </v>
      </c>
      <c r="CB48" s="523" t="str">
        <f t="shared" si="39"/>
        <v xml:space="preserve"> </v>
      </c>
      <c r="CC48" s="523" t="str">
        <f t="shared" si="39"/>
        <v xml:space="preserve"> </v>
      </c>
      <c r="CD48" s="523" t="str">
        <f t="shared" si="39"/>
        <v xml:space="preserve"> </v>
      </c>
      <c r="CE48" s="523" t="str">
        <f t="shared" si="39"/>
        <v xml:space="preserve"> </v>
      </c>
      <c r="CF48" s="523" t="str">
        <f t="shared" si="39"/>
        <v xml:space="preserve"> </v>
      </c>
      <c r="CG48" s="523" t="str">
        <f t="shared" si="39"/>
        <v xml:space="preserve"> </v>
      </c>
      <c r="CH48" s="523" t="str">
        <f t="shared" si="39"/>
        <v xml:space="preserve"> </v>
      </c>
      <c r="CI48" s="523" t="str">
        <f t="shared" si="39"/>
        <v xml:space="preserve"> </v>
      </c>
      <c r="CJ48" s="523" t="str">
        <f t="shared" si="39"/>
        <v xml:space="preserve"> </v>
      </c>
      <c r="CK48" s="523" t="str">
        <f t="shared" si="39"/>
        <v xml:space="preserve"> </v>
      </c>
      <c r="CL48" s="523" t="str">
        <f t="shared" si="39"/>
        <v xml:space="preserve"> </v>
      </c>
      <c r="CM48" s="523" t="str">
        <f t="shared" si="39"/>
        <v xml:space="preserve"> </v>
      </c>
      <c r="CN48" s="523" t="str">
        <f t="shared" si="39"/>
        <v xml:space="preserve"> </v>
      </c>
      <c r="CO48" s="523" t="str">
        <f t="shared" si="39"/>
        <v xml:space="preserve"> </v>
      </c>
      <c r="CP48" s="523" t="str">
        <f t="shared" si="39"/>
        <v xml:space="preserve"> </v>
      </c>
      <c r="CQ48" s="523" t="str">
        <f t="shared" si="39"/>
        <v xml:space="preserve"> </v>
      </c>
      <c r="CR48" s="523" t="str">
        <f t="shared" si="39"/>
        <v xml:space="preserve"> </v>
      </c>
      <c r="CS48" s="523" t="str">
        <f t="shared" si="39"/>
        <v xml:space="preserve"> </v>
      </c>
      <c r="CT48" s="523" t="str">
        <f t="shared" si="39"/>
        <v xml:space="preserve"> </v>
      </c>
      <c r="CU48" s="523" t="str">
        <f t="shared" si="39"/>
        <v xml:space="preserve"> </v>
      </c>
      <c r="CV48" s="523" t="str">
        <f t="shared" si="39"/>
        <v xml:space="preserve"> </v>
      </c>
      <c r="CW48" s="523" t="str">
        <f t="shared" si="39"/>
        <v xml:space="preserve"> </v>
      </c>
      <c r="CX48" s="523" t="str">
        <f t="shared" si="39"/>
        <v xml:space="preserve"> </v>
      </c>
      <c r="CY48" s="523" t="str">
        <f t="shared" si="39"/>
        <v xml:space="preserve"> </v>
      </c>
      <c r="CZ48" s="523" t="str">
        <f t="shared" si="39"/>
        <v xml:space="preserve"> </v>
      </c>
      <c r="DA48" s="523" t="str">
        <f t="shared" si="39"/>
        <v xml:space="preserve"> </v>
      </c>
      <c r="DB48" s="523" t="str">
        <f t="shared" si="39"/>
        <v xml:space="preserve"> </v>
      </c>
      <c r="DC48" s="523" t="str">
        <f t="shared" si="39"/>
        <v xml:space="preserve"> </v>
      </c>
      <c r="DD48" s="523" t="str">
        <f t="shared" si="39"/>
        <v xml:space="preserve"> </v>
      </c>
      <c r="DE48" s="523" t="str">
        <f t="shared" si="39"/>
        <v xml:space="preserve"> </v>
      </c>
      <c r="DF48" s="523" t="str">
        <f t="shared" si="39"/>
        <v xml:space="preserve"> </v>
      </c>
      <c r="DG48" s="523" t="str">
        <f t="shared" si="39"/>
        <v xml:space="preserve"> </v>
      </c>
      <c r="DH48" s="523" t="str">
        <f t="shared" si="39"/>
        <v xml:space="preserve"> </v>
      </c>
      <c r="DI48" s="523" t="str">
        <f t="shared" si="39"/>
        <v xml:space="preserve"> </v>
      </c>
      <c r="DJ48" s="523" t="str">
        <f t="shared" si="39"/>
        <v xml:space="preserve"> </v>
      </c>
      <c r="DK48" s="523" t="str">
        <f t="shared" si="39"/>
        <v xml:space="preserve"> </v>
      </c>
      <c r="DL48" s="523" t="str">
        <f t="shared" si="39"/>
        <v xml:space="preserve"> </v>
      </c>
      <c r="DM48" s="523" t="str">
        <f t="shared" si="39"/>
        <v xml:space="preserve"> </v>
      </c>
      <c r="DN48" s="523" t="str">
        <f t="shared" si="39"/>
        <v xml:space="preserve"> </v>
      </c>
      <c r="DO48" s="523" t="str">
        <f t="shared" si="39"/>
        <v xml:space="preserve"> </v>
      </c>
      <c r="DP48" s="523" t="str">
        <f t="shared" si="39"/>
        <v xml:space="preserve"> </v>
      </c>
      <c r="DQ48" s="523" t="str">
        <f t="shared" si="39"/>
        <v xml:space="preserve"> </v>
      </c>
      <c r="DR48" s="523" t="str">
        <f t="shared" si="39"/>
        <v xml:space="preserve"> </v>
      </c>
      <c r="DS48" s="523" t="str">
        <f t="shared" si="39"/>
        <v xml:space="preserve"> </v>
      </c>
      <c r="DT48" s="523" t="str">
        <f t="shared" si="39"/>
        <v xml:space="preserve"> </v>
      </c>
      <c r="DU48" s="523" t="str">
        <f t="shared" si="39"/>
        <v xml:space="preserve"> </v>
      </c>
      <c r="DV48" s="523" t="str">
        <f t="shared" si="39"/>
        <v xml:space="preserve"> </v>
      </c>
      <c r="DW48" s="523" t="str">
        <f t="shared" si="39"/>
        <v xml:space="preserve"> </v>
      </c>
      <c r="DX48" s="523" t="str">
        <f t="shared" si="39"/>
        <v xml:space="preserve"> </v>
      </c>
      <c r="DY48" s="523" t="str">
        <f t="shared" si="39"/>
        <v xml:space="preserve"> </v>
      </c>
      <c r="DZ48" s="523" t="str">
        <f t="shared" si="39"/>
        <v xml:space="preserve"> </v>
      </c>
      <c r="EA48" s="523" t="str">
        <f t="shared" si="39"/>
        <v xml:space="preserve"> </v>
      </c>
      <c r="EB48" s="523" t="str">
        <f t="shared" si="39"/>
        <v xml:space="preserve"> </v>
      </c>
      <c r="EC48" s="523" t="str">
        <f t="shared" si="39"/>
        <v xml:space="preserve"> </v>
      </c>
      <c r="ED48" s="523" t="str">
        <f t="shared" si="39"/>
        <v xml:space="preserve"> </v>
      </c>
      <c r="EE48" s="523" t="str">
        <f t="shared" si="39"/>
        <v xml:space="preserve"> </v>
      </c>
      <c r="EF48" s="523" t="str">
        <f t="shared" si="39"/>
        <v xml:space="preserve"> </v>
      </c>
      <c r="EG48" s="523" t="str">
        <f t="shared" si="39"/>
        <v xml:space="preserve"> </v>
      </c>
      <c r="EH48" s="523" t="str">
        <f t="shared" si="39"/>
        <v xml:space="preserve"> </v>
      </c>
      <c r="EI48" s="523" t="str">
        <f t="shared" si="39"/>
        <v xml:space="preserve"> </v>
      </c>
      <c r="EJ48" s="523" t="str">
        <f t="shared" si="39"/>
        <v xml:space="preserve"> </v>
      </c>
      <c r="EK48" s="523" t="str">
        <f t="shared" ref="EK48:GV48" si="40">IF(EK45=" "," ",EJ49*$E$40/12)</f>
        <v xml:space="preserve"> </v>
      </c>
      <c r="EL48" s="523" t="str">
        <f t="shared" si="40"/>
        <v xml:space="preserve"> </v>
      </c>
      <c r="EM48" s="523" t="str">
        <f t="shared" si="40"/>
        <v xml:space="preserve"> </v>
      </c>
      <c r="EN48" s="523" t="str">
        <f t="shared" si="40"/>
        <v xml:space="preserve"> </v>
      </c>
      <c r="EO48" s="523" t="str">
        <f t="shared" si="40"/>
        <v xml:space="preserve"> </v>
      </c>
      <c r="EP48" s="523" t="str">
        <f t="shared" si="40"/>
        <v xml:space="preserve"> </v>
      </c>
      <c r="EQ48" s="523" t="str">
        <f t="shared" si="40"/>
        <v xml:space="preserve"> </v>
      </c>
      <c r="ER48" s="523" t="str">
        <f t="shared" si="40"/>
        <v xml:space="preserve"> </v>
      </c>
      <c r="ES48" s="523" t="str">
        <f t="shared" si="40"/>
        <v xml:space="preserve"> </v>
      </c>
      <c r="ET48" s="523" t="str">
        <f t="shared" si="40"/>
        <v xml:space="preserve"> </v>
      </c>
      <c r="EU48" s="523" t="str">
        <f t="shared" si="40"/>
        <v xml:space="preserve"> </v>
      </c>
      <c r="EV48" s="523" t="str">
        <f t="shared" si="40"/>
        <v xml:space="preserve"> </v>
      </c>
      <c r="EW48" s="523" t="str">
        <f t="shared" si="40"/>
        <v xml:space="preserve"> </v>
      </c>
      <c r="EX48" s="523" t="str">
        <f t="shared" si="40"/>
        <v xml:space="preserve"> </v>
      </c>
      <c r="EY48" s="523" t="str">
        <f t="shared" si="40"/>
        <v xml:space="preserve"> </v>
      </c>
      <c r="EZ48" s="523" t="str">
        <f t="shared" si="40"/>
        <v xml:space="preserve"> </v>
      </c>
      <c r="FA48" s="523" t="str">
        <f t="shared" si="40"/>
        <v xml:space="preserve"> </v>
      </c>
      <c r="FB48" s="523" t="str">
        <f t="shared" si="40"/>
        <v xml:space="preserve"> </v>
      </c>
      <c r="FC48" s="523" t="str">
        <f t="shared" si="40"/>
        <v xml:space="preserve"> </v>
      </c>
      <c r="FD48" s="523" t="str">
        <f t="shared" si="40"/>
        <v xml:space="preserve"> </v>
      </c>
      <c r="FE48" s="523" t="str">
        <f t="shared" si="40"/>
        <v xml:space="preserve"> </v>
      </c>
      <c r="FF48" s="523" t="str">
        <f t="shared" si="40"/>
        <v xml:space="preserve"> </v>
      </c>
      <c r="FG48" s="523" t="str">
        <f t="shared" si="40"/>
        <v xml:space="preserve"> </v>
      </c>
      <c r="FH48" s="523" t="str">
        <f t="shared" si="40"/>
        <v xml:space="preserve"> </v>
      </c>
      <c r="FI48" s="523" t="str">
        <f t="shared" si="40"/>
        <v xml:space="preserve"> </v>
      </c>
      <c r="FJ48" s="523" t="str">
        <f t="shared" si="40"/>
        <v xml:space="preserve"> </v>
      </c>
      <c r="FK48" s="523" t="str">
        <f t="shared" si="40"/>
        <v xml:space="preserve"> </v>
      </c>
      <c r="FL48" s="523" t="str">
        <f t="shared" si="40"/>
        <v xml:space="preserve"> </v>
      </c>
      <c r="FM48" s="523" t="str">
        <f t="shared" si="40"/>
        <v xml:space="preserve"> </v>
      </c>
      <c r="FN48" s="523" t="str">
        <f t="shared" si="40"/>
        <v xml:space="preserve"> </v>
      </c>
      <c r="FO48" s="523" t="str">
        <f t="shared" si="40"/>
        <v xml:space="preserve"> </v>
      </c>
      <c r="FP48" s="523" t="str">
        <f t="shared" si="40"/>
        <v xml:space="preserve"> </v>
      </c>
      <c r="FQ48" s="523" t="str">
        <f t="shared" si="40"/>
        <v xml:space="preserve"> </v>
      </c>
      <c r="FR48" s="523" t="str">
        <f t="shared" si="40"/>
        <v xml:space="preserve"> </v>
      </c>
      <c r="FS48" s="523" t="str">
        <f t="shared" si="40"/>
        <v xml:space="preserve"> </v>
      </c>
      <c r="FT48" s="523" t="str">
        <f t="shared" si="40"/>
        <v xml:space="preserve"> </v>
      </c>
      <c r="FU48" s="523" t="str">
        <f t="shared" si="40"/>
        <v xml:space="preserve"> </v>
      </c>
      <c r="FV48" s="523" t="str">
        <f t="shared" si="40"/>
        <v xml:space="preserve"> </v>
      </c>
      <c r="FW48" s="523" t="str">
        <f t="shared" si="40"/>
        <v xml:space="preserve"> </v>
      </c>
      <c r="FX48" s="523" t="str">
        <f t="shared" si="40"/>
        <v xml:space="preserve"> </v>
      </c>
      <c r="FY48" s="523" t="str">
        <f t="shared" si="40"/>
        <v xml:space="preserve"> </v>
      </c>
      <c r="FZ48" s="523" t="str">
        <f t="shared" si="40"/>
        <v xml:space="preserve"> </v>
      </c>
      <c r="GA48" s="523" t="str">
        <f t="shared" si="40"/>
        <v xml:space="preserve"> </v>
      </c>
      <c r="GB48" s="523" t="str">
        <f t="shared" si="40"/>
        <v xml:space="preserve"> </v>
      </c>
      <c r="GC48" s="523" t="str">
        <f t="shared" si="40"/>
        <v xml:space="preserve"> </v>
      </c>
      <c r="GD48" s="523" t="str">
        <f t="shared" si="40"/>
        <v xml:space="preserve"> </v>
      </c>
      <c r="GE48" s="523" t="str">
        <f t="shared" si="40"/>
        <v xml:space="preserve"> </v>
      </c>
      <c r="GF48" s="523" t="str">
        <f t="shared" si="40"/>
        <v xml:space="preserve"> </v>
      </c>
      <c r="GG48" s="523" t="str">
        <f t="shared" si="40"/>
        <v xml:space="preserve"> </v>
      </c>
      <c r="GH48" s="523" t="str">
        <f t="shared" si="40"/>
        <v xml:space="preserve"> </v>
      </c>
      <c r="GI48" s="523" t="str">
        <f t="shared" si="40"/>
        <v xml:space="preserve"> </v>
      </c>
      <c r="GJ48" s="523" t="str">
        <f t="shared" si="40"/>
        <v xml:space="preserve"> </v>
      </c>
      <c r="GK48" s="523" t="str">
        <f t="shared" si="40"/>
        <v xml:space="preserve"> </v>
      </c>
      <c r="GL48" s="523" t="str">
        <f t="shared" si="40"/>
        <v xml:space="preserve"> </v>
      </c>
      <c r="GM48" s="523" t="str">
        <f t="shared" si="40"/>
        <v xml:space="preserve"> </v>
      </c>
      <c r="GN48" s="523" t="str">
        <f t="shared" si="40"/>
        <v xml:space="preserve"> </v>
      </c>
      <c r="GO48" s="523" t="str">
        <f t="shared" si="40"/>
        <v xml:space="preserve"> </v>
      </c>
      <c r="GP48" s="523" t="str">
        <f t="shared" si="40"/>
        <v xml:space="preserve"> </v>
      </c>
      <c r="GQ48" s="523" t="str">
        <f t="shared" si="40"/>
        <v xml:space="preserve"> </v>
      </c>
      <c r="GR48" s="523" t="str">
        <f t="shared" si="40"/>
        <v xml:space="preserve"> </v>
      </c>
      <c r="GS48" s="523" t="str">
        <f t="shared" si="40"/>
        <v xml:space="preserve"> </v>
      </c>
      <c r="GT48" s="523" t="str">
        <f t="shared" si="40"/>
        <v xml:space="preserve"> </v>
      </c>
      <c r="GU48" s="523" t="str">
        <f t="shared" si="40"/>
        <v xml:space="preserve"> </v>
      </c>
      <c r="GV48" s="523" t="str">
        <f t="shared" si="40"/>
        <v xml:space="preserve"> </v>
      </c>
      <c r="GW48" s="523" t="str">
        <f t="shared" ref="GW48:IU48" si="41">IF(GW45=" "," ",GV49*$E$40/12)</f>
        <v xml:space="preserve"> </v>
      </c>
      <c r="GX48" s="523" t="str">
        <f t="shared" si="41"/>
        <v xml:space="preserve"> </v>
      </c>
      <c r="GY48" s="523" t="str">
        <f t="shared" si="41"/>
        <v xml:space="preserve"> </v>
      </c>
      <c r="GZ48" s="523" t="str">
        <f t="shared" si="41"/>
        <v xml:space="preserve"> </v>
      </c>
      <c r="HA48" s="523" t="str">
        <f t="shared" si="41"/>
        <v xml:space="preserve"> </v>
      </c>
      <c r="HB48" s="523" t="str">
        <f t="shared" si="41"/>
        <v xml:space="preserve"> </v>
      </c>
      <c r="HC48" s="523" t="str">
        <f t="shared" si="41"/>
        <v xml:space="preserve"> </v>
      </c>
      <c r="HD48" s="523" t="str">
        <f t="shared" si="41"/>
        <v xml:space="preserve"> </v>
      </c>
      <c r="HE48" s="523" t="str">
        <f t="shared" si="41"/>
        <v xml:space="preserve"> </v>
      </c>
      <c r="HF48" s="523" t="str">
        <f t="shared" si="41"/>
        <v xml:space="preserve"> </v>
      </c>
      <c r="HG48" s="523" t="str">
        <f t="shared" si="41"/>
        <v xml:space="preserve"> </v>
      </c>
      <c r="HH48" s="523" t="str">
        <f t="shared" si="41"/>
        <v xml:space="preserve"> </v>
      </c>
      <c r="HI48" s="523" t="str">
        <f t="shared" si="41"/>
        <v xml:space="preserve"> </v>
      </c>
      <c r="HJ48" s="523" t="str">
        <f t="shared" si="41"/>
        <v xml:space="preserve"> </v>
      </c>
      <c r="HK48" s="523" t="str">
        <f t="shared" si="41"/>
        <v xml:space="preserve"> </v>
      </c>
      <c r="HL48" s="523" t="str">
        <f t="shared" si="41"/>
        <v xml:space="preserve"> </v>
      </c>
      <c r="HM48" s="523" t="str">
        <f t="shared" si="41"/>
        <v xml:space="preserve"> </v>
      </c>
      <c r="HN48" s="523" t="str">
        <f t="shared" si="41"/>
        <v xml:space="preserve"> </v>
      </c>
      <c r="HO48" s="523" t="str">
        <f t="shared" si="41"/>
        <v xml:space="preserve"> </v>
      </c>
      <c r="HP48" s="523" t="str">
        <f t="shared" si="41"/>
        <v xml:space="preserve"> </v>
      </c>
      <c r="HQ48" s="523" t="str">
        <f t="shared" si="41"/>
        <v xml:space="preserve"> </v>
      </c>
      <c r="HR48" s="523" t="str">
        <f t="shared" si="41"/>
        <v xml:space="preserve"> </v>
      </c>
      <c r="HS48" s="523" t="str">
        <f t="shared" si="41"/>
        <v xml:space="preserve"> </v>
      </c>
      <c r="HT48" s="523" t="str">
        <f t="shared" si="41"/>
        <v xml:space="preserve"> </v>
      </c>
      <c r="HU48" s="523" t="str">
        <f t="shared" si="41"/>
        <v xml:space="preserve"> </v>
      </c>
      <c r="HV48" s="523" t="str">
        <f t="shared" si="41"/>
        <v xml:space="preserve"> </v>
      </c>
      <c r="HW48" s="523" t="str">
        <f t="shared" si="41"/>
        <v xml:space="preserve"> </v>
      </c>
      <c r="HX48" s="523" t="str">
        <f t="shared" si="41"/>
        <v xml:space="preserve"> </v>
      </c>
      <c r="HY48" s="523" t="str">
        <f t="shared" si="41"/>
        <v xml:space="preserve"> </v>
      </c>
      <c r="HZ48" s="523" t="str">
        <f t="shared" si="41"/>
        <v xml:space="preserve"> </v>
      </c>
      <c r="IA48" s="523" t="str">
        <f t="shared" si="41"/>
        <v xml:space="preserve"> </v>
      </c>
      <c r="IB48" s="523" t="str">
        <f t="shared" si="41"/>
        <v xml:space="preserve"> </v>
      </c>
      <c r="IC48" s="523" t="str">
        <f t="shared" si="41"/>
        <v xml:space="preserve"> </v>
      </c>
      <c r="ID48" s="523" t="str">
        <f t="shared" si="41"/>
        <v xml:space="preserve"> </v>
      </c>
      <c r="IE48" s="523" t="str">
        <f t="shared" si="41"/>
        <v xml:space="preserve"> </v>
      </c>
      <c r="IF48" s="523" t="str">
        <f t="shared" si="41"/>
        <v xml:space="preserve"> </v>
      </c>
      <c r="IG48" s="523" t="str">
        <f t="shared" si="41"/>
        <v xml:space="preserve"> </v>
      </c>
      <c r="IH48" s="523" t="str">
        <f t="shared" si="41"/>
        <v xml:space="preserve"> </v>
      </c>
      <c r="II48" s="523" t="str">
        <f t="shared" si="41"/>
        <v xml:space="preserve"> </v>
      </c>
      <c r="IJ48" s="523" t="str">
        <f t="shared" si="41"/>
        <v xml:space="preserve"> </v>
      </c>
      <c r="IK48" s="523" t="str">
        <f t="shared" si="41"/>
        <v xml:space="preserve"> </v>
      </c>
      <c r="IL48" s="523" t="str">
        <f t="shared" si="41"/>
        <v xml:space="preserve"> </v>
      </c>
      <c r="IM48" s="523" t="str">
        <f t="shared" si="41"/>
        <v xml:space="preserve"> </v>
      </c>
      <c r="IN48" s="523" t="str">
        <f t="shared" si="41"/>
        <v xml:space="preserve"> </v>
      </c>
      <c r="IO48" s="523" t="str">
        <f t="shared" si="41"/>
        <v xml:space="preserve"> </v>
      </c>
      <c r="IP48" s="523" t="str">
        <f t="shared" si="41"/>
        <v xml:space="preserve"> </v>
      </c>
      <c r="IQ48" s="523" t="str">
        <f t="shared" si="41"/>
        <v xml:space="preserve"> </v>
      </c>
      <c r="IR48" s="523" t="str">
        <f t="shared" si="41"/>
        <v xml:space="preserve"> </v>
      </c>
      <c r="IS48" s="523" t="str">
        <f t="shared" si="41"/>
        <v xml:space="preserve"> </v>
      </c>
      <c r="IT48" s="523" t="str">
        <f t="shared" si="41"/>
        <v xml:space="preserve"> </v>
      </c>
      <c r="IU48" s="523" t="str">
        <f t="shared" si="41"/>
        <v xml:space="preserve"> </v>
      </c>
      <c r="IV48" s="523" t="str">
        <f>IF(IV45=" "," ",IU49*$E$40/12)</f>
        <v xml:space="preserve"> </v>
      </c>
    </row>
    <row r="49" spans="1:256" s="523" customFormat="1" x14ac:dyDescent="0.15">
      <c r="A49" s="525" t="s">
        <v>503</v>
      </c>
      <c r="B49" s="523">
        <f>$E$39</f>
        <v>0</v>
      </c>
      <c r="C49" s="523" t="e">
        <f>B49-C47</f>
        <v>#NUM!</v>
      </c>
      <c r="D49" s="523" t="str">
        <f t="shared" ref="D49:BO49" si="42">IF(D48=" "," ",C49-D47)</f>
        <v xml:space="preserve"> </v>
      </c>
      <c r="E49" s="523" t="str">
        <f t="shared" si="42"/>
        <v xml:space="preserve"> </v>
      </c>
      <c r="F49" s="523" t="str">
        <f t="shared" si="42"/>
        <v xml:space="preserve"> </v>
      </c>
      <c r="G49" s="523" t="str">
        <f t="shared" si="42"/>
        <v xml:space="preserve"> </v>
      </c>
      <c r="H49" s="523" t="str">
        <f t="shared" si="42"/>
        <v xml:space="preserve"> </v>
      </c>
      <c r="I49" s="523" t="str">
        <f t="shared" si="42"/>
        <v xml:space="preserve"> </v>
      </c>
      <c r="J49" s="523" t="str">
        <f t="shared" si="42"/>
        <v xml:space="preserve"> </v>
      </c>
      <c r="K49" s="523" t="str">
        <f t="shared" si="42"/>
        <v xml:space="preserve"> </v>
      </c>
      <c r="L49" s="523" t="str">
        <f t="shared" si="42"/>
        <v xml:space="preserve"> </v>
      </c>
      <c r="M49" s="523" t="str">
        <f t="shared" si="42"/>
        <v xml:space="preserve"> </v>
      </c>
      <c r="N49" s="523" t="str">
        <f t="shared" si="42"/>
        <v xml:space="preserve"> </v>
      </c>
      <c r="O49" s="523" t="str">
        <f t="shared" si="42"/>
        <v xml:space="preserve"> </v>
      </c>
      <c r="P49" s="523" t="str">
        <f t="shared" si="42"/>
        <v xml:space="preserve"> </v>
      </c>
      <c r="Q49" s="523" t="str">
        <f t="shared" si="42"/>
        <v xml:space="preserve"> </v>
      </c>
      <c r="R49" s="523" t="str">
        <f t="shared" si="42"/>
        <v xml:space="preserve"> </v>
      </c>
      <c r="S49" s="523" t="str">
        <f t="shared" si="42"/>
        <v xml:space="preserve"> </v>
      </c>
      <c r="T49" s="523" t="str">
        <f t="shared" si="42"/>
        <v xml:space="preserve"> </v>
      </c>
      <c r="U49" s="523" t="str">
        <f t="shared" si="42"/>
        <v xml:space="preserve"> </v>
      </c>
      <c r="V49" s="523" t="str">
        <f t="shared" si="42"/>
        <v xml:space="preserve"> </v>
      </c>
      <c r="W49" s="523" t="str">
        <f t="shared" si="42"/>
        <v xml:space="preserve"> </v>
      </c>
      <c r="X49" s="523" t="str">
        <f t="shared" si="42"/>
        <v xml:space="preserve"> </v>
      </c>
      <c r="Y49" s="523" t="str">
        <f t="shared" si="42"/>
        <v xml:space="preserve"> </v>
      </c>
      <c r="Z49" s="523" t="str">
        <f t="shared" si="42"/>
        <v xml:space="preserve"> </v>
      </c>
      <c r="AA49" s="523" t="str">
        <f t="shared" si="42"/>
        <v xml:space="preserve"> </v>
      </c>
      <c r="AB49" s="523" t="str">
        <f t="shared" si="42"/>
        <v xml:space="preserve"> </v>
      </c>
      <c r="AC49" s="523" t="str">
        <f t="shared" si="42"/>
        <v xml:space="preserve"> </v>
      </c>
      <c r="AD49" s="523" t="str">
        <f t="shared" si="42"/>
        <v xml:space="preserve"> </v>
      </c>
      <c r="AE49" s="523" t="str">
        <f t="shared" si="42"/>
        <v xml:space="preserve"> </v>
      </c>
      <c r="AF49" s="523" t="str">
        <f t="shared" si="42"/>
        <v xml:space="preserve"> </v>
      </c>
      <c r="AG49" s="523" t="str">
        <f t="shared" si="42"/>
        <v xml:space="preserve"> </v>
      </c>
      <c r="AH49" s="523" t="str">
        <f t="shared" si="42"/>
        <v xml:space="preserve"> </v>
      </c>
      <c r="AI49" s="523" t="str">
        <f t="shared" si="42"/>
        <v xml:space="preserve"> </v>
      </c>
      <c r="AJ49" s="523" t="str">
        <f t="shared" si="42"/>
        <v xml:space="preserve"> </v>
      </c>
      <c r="AK49" s="523" t="str">
        <f t="shared" si="42"/>
        <v xml:space="preserve"> </v>
      </c>
      <c r="AL49" s="523" t="str">
        <f t="shared" si="42"/>
        <v xml:space="preserve"> </v>
      </c>
      <c r="AM49" s="523" t="str">
        <f t="shared" si="42"/>
        <v xml:space="preserve"> </v>
      </c>
      <c r="AN49" s="523" t="str">
        <f t="shared" si="42"/>
        <v xml:space="preserve"> </v>
      </c>
      <c r="AO49" s="523" t="str">
        <f t="shared" si="42"/>
        <v xml:space="preserve"> </v>
      </c>
      <c r="AP49" s="523" t="str">
        <f t="shared" si="42"/>
        <v xml:space="preserve"> </v>
      </c>
      <c r="AQ49" s="523" t="str">
        <f t="shared" si="42"/>
        <v xml:space="preserve"> </v>
      </c>
      <c r="AR49" s="523" t="str">
        <f t="shared" si="42"/>
        <v xml:space="preserve"> </v>
      </c>
      <c r="AS49" s="523" t="str">
        <f t="shared" si="42"/>
        <v xml:space="preserve"> </v>
      </c>
      <c r="AT49" s="523" t="str">
        <f t="shared" si="42"/>
        <v xml:space="preserve"> </v>
      </c>
      <c r="AU49" s="523" t="str">
        <f t="shared" si="42"/>
        <v xml:space="preserve"> </v>
      </c>
      <c r="AV49" s="523" t="str">
        <f t="shared" si="42"/>
        <v xml:space="preserve"> </v>
      </c>
      <c r="AW49" s="523" t="str">
        <f t="shared" si="42"/>
        <v xml:space="preserve"> </v>
      </c>
      <c r="AX49" s="523" t="str">
        <f t="shared" si="42"/>
        <v xml:space="preserve"> </v>
      </c>
      <c r="AY49" s="523" t="str">
        <f t="shared" si="42"/>
        <v xml:space="preserve"> </v>
      </c>
      <c r="AZ49" s="523" t="str">
        <f t="shared" si="42"/>
        <v xml:space="preserve"> </v>
      </c>
      <c r="BA49" s="523" t="str">
        <f t="shared" si="42"/>
        <v xml:space="preserve"> </v>
      </c>
      <c r="BB49" s="523" t="str">
        <f t="shared" si="42"/>
        <v xml:space="preserve"> </v>
      </c>
      <c r="BC49" s="523" t="str">
        <f t="shared" si="42"/>
        <v xml:space="preserve"> </v>
      </c>
      <c r="BD49" s="523" t="str">
        <f t="shared" si="42"/>
        <v xml:space="preserve"> </v>
      </c>
      <c r="BE49" s="523" t="str">
        <f t="shared" si="42"/>
        <v xml:space="preserve"> </v>
      </c>
      <c r="BF49" s="523" t="str">
        <f t="shared" si="42"/>
        <v xml:space="preserve"> </v>
      </c>
      <c r="BG49" s="523" t="str">
        <f t="shared" si="42"/>
        <v xml:space="preserve"> </v>
      </c>
      <c r="BH49" s="523" t="str">
        <f t="shared" si="42"/>
        <v xml:space="preserve"> </v>
      </c>
      <c r="BI49" s="523" t="str">
        <f t="shared" si="42"/>
        <v xml:space="preserve"> </v>
      </c>
      <c r="BJ49" s="523" t="str">
        <f t="shared" si="42"/>
        <v xml:space="preserve"> </v>
      </c>
      <c r="BK49" s="523" t="str">
        <f t="shared" si="42"/>
        <v xml:space="preserve"> </v>
      </c>
      <c r="BL49" s="523" t="str">
        <f t="shared" si="42"/>
        <v xml:space="preserve"> </v>
      </c>
      <c r="BM49" s="523" t="str">
        <f t="shared" si="42"/>
        <v xml:space="preserve"> </v>
      </c>
      <c r="BN49" s="523" t="str">
        <f t="shared" si="42"/>
        <v xml:space="preserve"> </v>
      </c>
      <c r="BO49" s="523" t="str">
        <f t="shared" si="42"/>
        <v xml:space="preserve"> </v>
      </c>
      <c r="BP49" s="523" t="str">
        <f t="shared" ref="BP49:EA49" si="43">IF(BP48=" "," ",BO49-BP47)</f>
        <v xml:space="preserve"> </v>
      </c>
      <c r="BQ49" s="523" t="str">
        <f t="shared" si="43"/>
        <v xml:space="preserve"> </v>
      </c>
      <c r="BR49" s="523" t="str">
        <f t="shared" si="43"/>
        <v xml:space="preserve"> </v>
      </c>
      <c r="BS49" s="523" t="str">
        <f t="shared" si="43"/>
        <v xml:space="preserve"> </v>
      </c>
      <c r="BT49" s="523" t="str">
        <f t="shared" si="43"/>
        <v xml:space="preserve"> </v>
      </c>
      <c r="BU49" s="523" t="str">
        <f t="shared" si="43"/>
        <v xml:space="preserve"> </v>
      </c>
      <c r="BV49" s="523" t="str">
        <f t="shared" si="43"/>
        <v xml:space="preserve"> </v>
      </c>
      <c r="BW49" s="523" t="str">
        <f t="shared" si="43"/>
        <v xml:space="preserve"> </v>
      </c>
      <c r="BX49" s="523" t="str">
        <f t="shared" si="43"/>
        <v xml:space="preserve"> </v>
      </c>
      <c r="BY49" s="523" t="str">
        <f t="shared" si="43"/>
        <v xml:space="preserve"> </v>
      </c>
      <c r="BZ49" s="523" t="str">
        <f t="shared" si="43"/>
        <v xml:space="preserve"> </v>
      </c>
      <c r="CA49" s="523" t="str">
        <f t="shared" si="43"/>
        <v xml:space="preserve"> </v>
      </c>
      <c r="CB49" s="523" t="str">
        <f t="shared" si="43"/>
        <v xml:space="preserve"> </v>
      </c>
      <c r="CC49" s="523" t="str">
        <f t="shared" si="43"/>
        <v xml:space="preserve"> </v>
      </c>
      <c r="CD49" s="523" t="str">
        <f t="shared" si="43"/>
        <v xml:space="preserve"> </v>
      </c>
      <c r="CE49" s="523" t="str">
        <f t="shared" si="43"/>
        <v xml:space="preserve"> </v>
      </c>
      <c r="CF49" s="523" t="str">
        <f t="shared" si="43"/>
        <v xml:space="preserve"> </v>
      </c>
      <c r="CG49" s="523" t="str">
        <f t="shared" si="43"/>
        <v xml:space="preserve"> </v>
      </c>
      <c r="CH49" s="523" t="str">
        <f t="shared" si="43"/>
        <v xml:space="preserve"> </v>
      </c>
      <c r="CI49" s="523" t="str">
        <f t="shared" si="43"/>
        <v xml:space="preserve"> </v>
      </c>
      <c r="CJ49" s="523" t="str">
        <f t="shared" si="43"/>
        <v xml:space="preserve"> </v>
      </c>
      <c r="CK49" s="523" t="str">
        <f t="shared" si="43"/>
        <v xml:space="preserve"> </v>
      </c>
      <c r="CL49" s="523" t="str">
        <f t="shared" si="43"/>
        <v xml:space="preserve"> </v>
      </c>
      <c r="CM49" s="523" t="str">
        <f t="shared" si="43"/>
        <v xml:space="preserve"> </v>
      </c>
      <c r="CN49" s="523" t="str">
        <f t="shared" si="43"/>
        <v xml:space="preserve"> </v>
      </c>
      <c r="CO49" s="523" t="str">
        <f t="shared" si="43"/>
        <v xml:space="preserve"> </v>
      </c>
      <c r="CP49" s="523" t="str">
        <f t="shared" si="43"/>
        <v xml:space="preserve"> </v>
      </c>
      <c r="CQ49" s="523" t="str">
        <f t="shared" si="43"/>
        <v xml:space="preserve"> </v>
      </c>
      <c r="CR49" s="523" t="str">
        <f t="shared" si="43"/>
        <v xml:space="preserve"> </v>
      </c>
      <c r="CS49" s="523" t="str">
        <f t="shared" si="43"/>
        <v xml:space="preserve"> </v>
      </c>
      <c r="CT49" s="523" t="str">
        <f t="shared" si="43"/>
        <v xml:space="preserve"> </v>
      </c>
      <c r="CU49" s="523" t="str">
        <f t="shared" si="43"/>
        <v xml:space="preserve"> </v>
      </c>
      <c r="CV49" s="523" t="str">
        <f t="shared" si="43"/>
        <v xml:space="preserve"> </v>
      </c>
      <c r="CW49" s="523" t="str">
        <f t="shared" si="43"/>
        <v xml:space="preserve"> </v>
      </c>
      <c r="CX49" s="523" t="str">
        <f t="shared" si="43"/>
        <v xml:space="preserve"> </v>
      </c>
      <c r="CY49" s="523" t="str">
        <f t="shared" si="43"/>
        <v xml:space="preserve"> </v>
      </c>
      <c r="CZ49" s="523" t="str">
        <f t="shared" si="43"/>
        <v xml:space="preserve"> </v>
      </c>
      <c r="DA49" s="523" t="str">
        <f t="shared" si="43"/>
        <v xml:space="preserve"> </v>
      </c>
      <c r="DB49" s="523" t="str">
        <f t="shared" si="43"/>
        <v xml:space="preserve"> </v>
      </c>
      <c r="DC49" s="523" t="str">
        <f t="shared" si="43"/>
        <v xml:space="preserve"> </v>
      </c>
      <c r="DD49" s="523" t="str">
        <f t="shared" si="43"/>
        <v xml:space="preserve"> </v>
      </c>
      <c r="DE49" s="523" t="str">
        <f t="shared" si="43"/>
        <v xml:space="preserve"> </v>
      </c>
      <c r="DF49" s="523" t="str">
        <f t="shared" si="43"/>
        <v xml:space="preserve"> </v>
      </c>
      <c r="DG49" s="523" t="str">
        <f t="shared" si="43"/>
        <v xml:space="preserve"> </v>
      </c>
      <c r="DH49" s="523" t="str">
        <f t="shared" si="43"/>
        <v xml:space="preserve"> </v>
      </c>
      <c r="DI49" s="523" t="str">
        <f t="shared" si="43"/>
        <v xml:space="preserve"> </v>
      </c>
      <c r="DJ49" s="523" t="str">
        <f t="shared" si="43"/>
        <v xml:space="preserve"> </v>
      </c>
      <c r="DK49" s="523" t="str">
        <f t="shared" si="43"/>
        <v xml:space="preserve"> </v>
      </c>
      <c r="DL49" s="523" t="str">
        <f t="shared" si="43"/>
        <v xml:space="preserve"> </v>
      </c>
      <c r="DM49" s="523" t="str">
        <f t="shared" si="43"/>
        <v xml:space="preserve"> </v>
      </c>
      <c r="DN49" s="523" t="str">
        <f t="shared" si="43"/>
        <v xml:space="preserve"> </v>
      </c>
      <c r="DO49" s="523" t="str">
        <f t="shared" si="43"/>
        <v xml:space="preserve"> </v>
      </c>
      <c r="DP49" s="523" t="str">
        <f t="shared" si="43"/>
        <v xml:space="preserve"> </v>
      </c>
      <c r="DQ49" s="523" t="str">
        <f t="shared" si="43"/>
        <v xml:space="preserve"> </v>
      </c>
      <c r="DR49" s="523" t="str">
        <f t="shared" si="43"/>
        <v xml:space="preserve"> </v>
      </c>
      <c r="DS49" s="523" t="str">
        <f t="shared" si="43"/>
        <v xml:space="preserve"> </v>
      </c>
      <c r="DT49" s="523" t="str">
        <f t="shared" si="43"/>
        <v xml:space="preserve"> </v>
      </c>
      <c r="DU49" s="523" t="str">
        <f t="shared" si="43"/>
        <v xml:space="preserve"> </v>
      </c>
      <c r="DV49" s="523" t="str">
        <f t="shared" si="43"/>
        <v xml:space="preserve"> </v>
      </c>
      <c r="DW49" s="523" t="str">
        <f t="shared" si="43"/>
        <v xml:space="preserve"> </v>
      </c>
      <c r="DX49" s="523" t="str">
        <f t="shared" si="43"/>
        <v xml:space="preserve"> </v>
      </c>
      <c r="DY49" s="523" t="str">
        <f t="shared" si="43"/>
        <v xml:space="preserve"> </v>
      </c>
      <c r="DZ49" s="523" t="str">
        <f t="shared" si="43"/>
        <v xml:space="preserve"> </v>
      </c>
      <c r="EA49" s="523" t="str">
        <f t="shared" si="43"/>
        <v xml:space="preserve"> </v>
      </c>
      <c r="EB49" s="523" t="str">
        <f t="shared" ref="EB49:GM49" si="44">IF(EB48=" "," ",EA49-EB47)</f>
        <v xml:space="preserve"> </v>
      </c>
      <c r="EC49" s="523" t="str">
        <f t="shared" si="44"/>
        <v xml:space="preserve"> </v>
      </c>
      <c r="ED49" s="523" t="str">
        <f t="shared" si="44"/>
        <v xml:space="preserve"> </v>
      </c>
      <c r="EE49" s="523" t="str">
        <f t="shared" si="44"/>
        <v xml:space="preserve"> </v>
      </c>
      <c r="EF49" s="523" t="str">
        <f t="shared" si="44"/>
        <v xml:space="preserve"> </v>
      </c>
      <c r="EG49" s="523" t="str">
        <f t="shared" si="44"/>
        <v xml:space="preserve"> </v>
      </c>
      <c r="EH49" s="523" t="str">
        <f t="shared" si="44"/>
        <v xml:space="preserve"> </v>
      </c>
      <c r="EI49" s="523" t="str">
        <f t="shared" si="44"/>
        <v xml:space="preserve"> </v>
      </c>
      <c r="EJ49" s="523" t="str">
        <f t="shared" si="44"/>
        <v xml:space="preserve"> </v>
      </c>
      <c r="EK49" s="523" t="str">
        <f t="shared" si="44"/>
        <v xml:space="preserve"> </v>
      </c>
      <c r="EL49" s="523" t="str">
        <f t="shared" si="44"/>
        <v xml:space="preserve"> </v>
      </c>
      <c r="EM49" s="523" t="str">
        <f t="shared" si="44"/>
        <v xml:space="preserve"> </v>
      </c>
      <c r="EN49" s="523" t="str">
        <f t="shared" si="44"/>
        <v xml:space="preserve"> </v>
      </c>
      <c r="EO49" s="523" t="str">
        <f t="shared" si="44"/>
        <v xml:space="preserve"> </v>
      </c>
      <c r="EP49" s="523" t="str">
        <f t="shared" si="44"/>
        <v xml:space="preserve"> </v>
      </c>
      <c r="EQ49" s="523" t="str">
        <f t="shared" si="44"/>
        <v xml:space="preserve"> </v>
      </c>
      <c r="ER49" s="523" t="str">
        <f t="shared" si="44"/>
        <v xml:space="preserve"> </v>
      </c>
      <c r="ES49" s="523" t="str">
        <f t="shared" si="44"/>
        <v xml:space="preserve"> </v>
      </c>
      <c r="ET49" s="523" t="str">
        <f t="shared" si="44"/>
        <v xml:space="preserve"> </v>
      </c>
      <c r="EU49" s="523" t="str">
        <f t="shared" si="44"/>
        <v xml:space="preserve"> </v>
      </c>
      <c r="EV49" s="523" t="str">
        <f t="shared" si="44"/>
        <v xml:space="preserve"> </v>
      </c>
      <c r="EW49" s="523" t="str">
        <f t="shared" si="44"/>
        <v xml:space="preserve"> </v>
      </c>
      <c r="EX49" s="523" t="str">
        <f t="shared" si="44"/>
        <v xml:space="preserve"> </v>
      </c>
      <c r="EY49" s="523" t="str">
        <f t="shared" si="44"/>
        <v xml:space="preserve"> </v>
      </c>
      <c r="EZ49" s="523" t="str">
        <f t="shared" si="44"/>
        <v xml:space="preserve"> </v>
      </c>
      <c r="FA49" s="523" t="str">
        <f t="shared" si="44"/>
        <v xml:space="preserve"> </v>
      </c>
      <c r="FB49" s="523" t="str">
        <f t="shared" si="44"/>
        <v xml:space="preserve"> </v>
      </c>
      <c r="FC49" s="523" t="str">
        <f t="shared" si="44"/>
        <v xml:space="preserve"> </v>
      </c>
      <c r="FD49" s="523" t="str">
        <f t="shared" si="44"/>
        <v xml:space="preserve"> </v>
      </c>
      <c r="FE49" s="523" t="str">
        <f t="shared" si="44"/>
        <v xml:space="preserve"> </v>
      </c>
      <c r="FF49" s="523" t="str">
        <f t="shared" si="44"/>
        <v xml:space="preserve"> </v>
      </c>
      <c r="FG49" s="523" t="str">
        <f t="shared" si="44"/>
        <v xml:space="preserve"> </v>
      </c>
      <c r="FH49" s="523" t="str">
        <f t="shared" si="44"/>
        <v xml:space="preserve"> </v>
      </c>
      <c r="FI49" s="523" t="str">
        <f t="shared" si="44"/>
        <v xml:space="preserve"> </v>
      </c>
      <c r="FJ49" s="523" t="str">
        <f t="shared" si="44"/>
        <v xml:space="preserve"> </v>
      </c>
      <c r="FK49" s="523" t="str">
        <f t="shared" si="44"/>
        <v xml:space="preserve"> </v>
      </c>
      <c r="FL49" s="523" t="str">
        <f t="shared" si="44"/>
        <v xml:space="preserve"> </v>
      </c>
      <c r="FM49" s="523" t="str">
        <f t="shared" si="44"/>
        <v xml:space="preserve"> </v>
      </c>
      <c r="FN49" s="523" t="str">
        <f t="shared" si="44"/>
        <v xml:space="preserve"> </v>
      </c>
      <c r="FO49" s="523" t="str">
        <f t="shared" si="44"/>
        <v xml:space="preserve"> </v>
      </c>
      <c r="FP49" s="523" t="str">
        <f t="shared" si="44"/>
        <v xml:space="preserve"> </v>
      </c>
      <c r="FQ49" s="523" t="str">
        <f t="shared" si="44"/>
        <v xml:space="preserve"> </v>
      </c>
      <c r="FR49" s="523" t="str">
        <f t="shared" si="44"/>
        <v xml:space="preserve"> </v>
      </c>
      <c r="FS49" s="523" t="str">
        <f t="shared" si="44"/>
        <v xml:space="preserve"> </v>
      </c>
      <c r="FT49" s="523" t="str">
        <f t="shared" si="44"/>
        <v xml:space="preserve"> </v>
      </c>
      <c r="FU49" s="523" t="str">
        <f t="shared" si="44"/>
        <v xml:space="preserve"> </v>
      </c>
      <c r="FV49" s="523" t="str">
        <f t="shared" si="44"/>
        <v xml:space="preserve"> </v>
      </c>
      <c r="FW49" s="523" t="str">
        <f t="shared" si="44"/>
        <v xml:space="preserve"> </v>
      </c>
      <c r="FX49" s="523" t="str">
        <f t="shared" si="44"/>
        <v xml:space="preserve"> </v>
      </c>
      <c r="FY49" s="523" t="str">
        <f t="shared" si="44"/>
        <v xml:space="preserve"> </v>
      </c>
      <c r="FZ49" s="523" t="str">
        <f t="shared" si="44"/>
        <v xml:space="preserve"> </v>
      </c>
      <c r="GA49" s="523" t="str">
        <f t="shared" si="44"/>
        <v xml:space="preserve"> </v>
      </c>
      <c r="GB49" s="523" t="str">
        <f t="shared" si="44"/>
        <v xml:space="preserve"> </v>
      </c>
      <c r="GC49" s="523" t="str">
        <f t="shared" si="44"/>
        <v xml:space="preserve"> </v>
      </c>
      <c r="GD49" s="523" t="str">
        <f t="shared" si="44"/>
        <v xml:space="preserve"> </v>
      </c>
      <c r="GE49" s="523" t="str">
        <f t="shared" si="44"/>
        <v xml:space="preserve"> </v>
      </c>
      <c r="GF49" s="523" t="str">
        <f t="shared" si="44"/>
        <v xml:space="preserve"> </v>
      </c>
      <c r="GG49" s="523" t="str">
        <f t="shared" si="44"/>
        <v xml:space="preserve"> </v>
      </c>
      <c r="GH49" s="523" t="str">
        <f t="shared" si="44"/>
        <v xml:space="preserve"> </v>
      </c>
      <c r="GI49" s="523" t="str">
        <f t="shared" si="44"/>
        <v xml:space="preserve"> </v>
      </c>
      <c r="GJ49" s="523" t="str">
        <f t="shared" si="44"/>
        <v xml:space="preserve"> </v>
      </c>
      <c r="GK49" s="523" t="str">
        <f t="shared" si="44"/>
        <v xml:space="preserve"> </v>
      </c>
      <c r="GL49" s="523" t="str">
        <f t="shared" si="44"/>
        <v xml:space="preserve"> </v>
      </c>
      <c r="GM49" s="523" t="str">
        <f t="shared" si="44"/>
        <v xml:space="preserve"> </v>
      </c>
      <c r="GN49" s="523" t="str">
        <f t="shared" ref="GN49:IV49" si="45">IF(GN48=" "," ",GM49-GN47)</f>
        <v xml:space="preserve"> </v>
      </c>
      <c r="GO49" s="523" t="str">
        <f t="shared" si="45"/>
        <v xml:space="preserve"> </v>
      </c>
      <c r="GP49" s="523" t="str">
        <f t="shared" si="45"/>
        <v xml:space="preserve"> </v>
      </c>
      <c r="GQ49" s="523" t="str">
        <f t="shared" si="45"/>
        <v xml:space="preserve"> </v>
      </c>
      <c r="GR49" s="523" t="str">
        <f t="shared" si="45"/>
        <v xml:space="preserve"> </v>
      </c>
      <c r="GS49" s="523" t="str">
        <f t="shared" si="45"/>
        <v xml:space="preserve"> </v>
      </c>
      <c r="GT49" s="523" t="str">
        <f t="shared" si="45"/>
        <v xml:space="preserve"> </v>
      </c>
      <c r="GU49" s="523" t="str">
        <f t="shared" si="45"/>
        <v xml:space="preserve"> </v>
      </c>
      <c r="GV49" s="523" t="str">
        <f t="shared" si="45"/>
        <v xml:space="preserve"> </v>
      </c>
      <c r="GW49" s="523" t="str">
        <f t="shared" si="45"/>
        <v xml:space="preserve"> </v>
      </c>
      <c r="GX49" s="523" t="str">
        <f t="shared" si="45"/>
        <v xml:space="preserve"> </v>
      </c>
      <c r="GY49" s="523" t="str">
        <f t="shared" si="45"/>
        <v xml:space="preserve"> </v>
      </c>
      <c r="GZ49" s="523" t="str">
        <f t="shared" si="45"/>
        <v xml:space="preserve"> </v>
      </c>
      <c r="HA49" s="523" t="str">
        <f t="shared" si="45"/>
        <v xml:space="preserve"> </v>
      </c>
      <c r="HB49" s="523" t="str">
        <f t="shared" si="45"/>
        <v xml:space="preserve"> </v>
      </c>
      <c r="HC49" s="523" t="str">
        <f t="shared" si="45"/>
        <v xml:space="preserve"> </v>
      </c>
      <c r="HD49" s="523" t="str">
        <f t="shared" si="45"/>
        <v xml:space="preserve"> </v>
      </c>
      <c r="HE49" s="523" t="str">
        <f t="shared" si="45"/>
        <v xml:space="preserve"> </v>
      </c>
      <c r="HF49" s="523" t="str">
        <f t="shared" si="45"/>
        <v xml:space="preserve"> </v>
      </c>
      <c r="HG49" s="523" t="str">
        <f t="shared" si="45"/>
        <v xml:space="preserve"> </v>
      </c>
      <c r="HH49" s="523" t="str">
        <f t="shared" si="45"/>
        <v xml:space="preserve"> </v>
      </c>
      <c r="HI49" s="523" t="str">
        <f t="shared" si="45"/>
        <v xml:space="preserve"> </v>
      </c>
      <c r="HJ49" s="523" t="str">
        <f t="shared" si="45"/>
        <v xml:space="preserve"> </v>
      </c>
      <c r="HK49" s="523" t="str">
        <f t="shared" si="45"/>
        <v xml:space="preserve"> </v>
      </c>
      <c r="HL49" s="523" t="str">
        <f t="shared" si="45"/>
        <v xml:space="preserve"> </v>
      </c>
      <c r="HM49" s="523" t="str">
        <f t="shared" si="45"/>
        <v xml:space="preserve"> </v>
      </c>
      <c r="HN49" s="523" t="str">
        <f t="shared" si="45"/>
        <v xml:space="preserve"> </v>
      </c>
      <c r="HO49" s="523" t="str">
        <f t="shared" si="45"/>
        <v xml:space="preserve"> </v>
      </c>
      <c r="HP49" s="523" t="str">
        <f t="shared" si="45"/>
        <v xml:space="preserve"> </v>
      </c>
      <c r="HQ49" s="523" t="str">
        <f t="shared" si="45"/>
        <v xml:space="preserve"> </v>
      </c>
      <c r="HR49" s="523" t="str">
        <f t="shared" si="45"/>
        <v xml:space="preserve"> </v>
      </c>
      <c r="HS49" s="523" t="str">
        <f t="shared" si="45"/>
        <v xml:space="preserve"> </v>
      </c>
      <c r="HT49" s="523" t="str">
        <f t="shared" si="45"/>
        <v xml:space="preserve"> </v>
      </c>
      <c r="HU49" s="523" t="str">
        <f t="shared" si="45"/>
        <v xml:space="preserve"> </v>
      </c>
      <c r="HV49" s="523" t="str">
        <f t="shared" si="45"/>
        <v xml:space="preserve"> </v>
      </c>
      <c r="HW49" s="523" t="str">
        <f t="shared" si="45"/>
        <v xml:space="preserve"> </v>
      </c>
      <c r="HX49" s="523" t="str">
        <f t="shared" si="45"/>
        <v xml:space="preserve"> </v>
      </c>
      <c r="HY49" s="523" t="str">
        <f t="shared" si="45"/>
        <v xml:space="preserve"> </v>
      </c>
      <c r="HZ49" s="523" t="str">
        <f t="shared" si="45"/>
        <v xml:space="preserve"> </v>
      </c>
      <c r="IA49" s="523" t="str">
        <f t="shared" si="45"/>
        <v xml:space="preserve"> </v>
      </c>
      <c r="IB49" s="523" t="str">
        <f t="shared" si="45"/>
        <v xml:space="preserve"> </v>
      </c>
      <c r="IC49" s="523" t="str">
        <f t="shared" si="45"/>
        <v xml:space="preserve"> </v>
      </c>
      <c r="ID49" s="523" t="str">
        <f t="shared" si="45"/>
        <v xml:space="preserve"> </v>
      </c>
      <c r="IE49" s="523" t="str">
        <f t="shared" si="45"/>
        <v xml:space="preserve"> </v>
      </c>
      <c r="IF49" s="523" t="str">
        <f t="shared" si="45"/>
        <v xml:space="preserve"> </v>
      </c>
      <c r="IG49" s="523" t="str">
        <f t="shared" si="45"/>
        <v xml:space="preserve"> </v>
      </c>
      <c r="IH49" s="523" t="str">
        <f t="shared" si="45"/>
        <v xml:space="preserve"> </v>
      </c>
      <c r="II49" s="523" t="str">
        <f t="shared" si="45"/>
        <v xml:space="preserve"> </v>
      </c>
      <c r="IJ49" s="523" t="str">
        <f t="shared" si="45"/>
        <v xml:space="preserve"> </v>
      </c>
      <c r="IK49" s="523" t="str">
        <f t="shared" si="45"/>
        <v xml:space="preserve"> </v>
      </c>
      <c r="IL49" s="523" t="str">
        <f t="shared" si="45"/>
        <v xml:space="preserve"> </v>
      </c>
      <c r="IM49" s="523" t="str">
        <f t="shared" si="45"/>
        <v xml:space="preserve"> </v>
      </c>
      <c r="IN49" s="523" t="str">
        <f t="shared" si="45"/>
        <v xml:space="preserve"> </v>
      </c>
      <c r="IO49" s="523" t="str">
        <f t="shared" si="45"/>
        <v xml:space="preserve"> </v>
      </c>
      <c r="IP49" s="523" t="str">
        <f t="shared" si="45"/>
        <v xml:space="preserve"> </v>
      </c>
      <c r="IQ49" s="523" t="str">
        <f t="shared" si="45"/>
        <v xml:space="preserve"> </v>
      </c>
      <c r="IR49" s="523" t="str">
        <f t="shared" si="45"/>
        <v xml:space="preserve"> </v>
      </c>
      <c r="IS49" s="523" t="str">
        <f t="shared" si="45"/>
        <v xml:space="preserve"> </v>
      </c>
      <c r="IT49" s="523" t="str">
        <f t="shared" si="45"/>
        <v xml:space="preserve"> </v>
      </c>
      <c r="IU49" s="523" t="str">
        <f t="shared" si="45"/>
        <v xml:space="preserve"> </v>
      </c>
      <c r="IV49" s="523" t="str">
        <f t="shared" si="45"/>
        <v xml:space="preserve"> </v>
      </c>
    </row>
    <row r="50" spans="1:256" s="523" customFormat="1" x14ac:dyDescent="0.15">
      <c r="A50" s="78"/>
    </row>
    <row r="51" spans="1:256" x14ac:dyDescent="0.15">
      <c r="B51" s="524"/>
      <c r="C51" s="526"/>
      <c r="D51" s="526"/>
      <c r="E51" s="526"/>
      <c r="F51" s="526"/>
      <c r="H51" s="35"/>
      <c r="I51" s="526"/>
      <c r="J51" s="526"/>
      <c r="K51" s="526"/>
      <c r="L51" s="526"/>
      <c r="M51" s="526"/>
      <c r="O51" s="524"/>
      <c r="P51" s="526"/>
      <c r="Q51" s="526"/>
      <c r="R51" s="526"/>
      <c r="S51" s="526"/>
    </row>
    <row r="52" spans="1:256" x14ac:dyDescent="0.15">
      <c r="B52" s="524"/>
      <c r="C52" s="526"/>
      <c r="D52" s="526"/>
      <c r="E52" s="526"/>
      <c r="F52" s="526"/>
      <c r="H52" s="35"/>
      <c r="I52" s="526"/>
      <c r="J52" s="526"/>
      <c r="K52" s="526"/>
      <c r="L52" s="526"/>
      <c r="M52" s="526"/>
      <c r="O52" s="524"/>
      <c r="P52" s="526"/>
      <c r="Q52" s="526"/>
      <c r="R52" s="526"/>
      <c r="S52" s="526"/>
    </row>
    <row r="53" spans="1:256" ht="15" thickBot="1" x14ac:dyDescent="0.2">
      <c r="B53" s="524"/>
      <c r="C53" s="526"/>
      <c r="D53" s="526"/>
      <c r="E53" s="526"/>
      <c r="F53" s="526"/>
      <c r="H53" s="35"/>
      <c r="I53" s="526"/>
      <c r="J53" s="526"/>
      <c r="K53" s="526"/>
      <c r="L53" s="526"/>
      <c r="M53" s="526"/>
      <c r="O53" s="524"/>
      <c r="P53" s="526"/>
      <c r="Q53" s="526"/>
      <c r="R53" s="526"/>
      <c r="S53" s="526"/>
    </row>
    <row r="54" spans="1:256" x14ac:dyDescent="0.15">
      <c r="B54" s="548"/>
      <c r="C54" s="549"/>
      <c r="D54" s="549"/>
      <c r="E54" s="549"/>
      <c r="F54" s="550"/>
      <c r="H54" s="516"/>
      <c r="I54" s="529"/>
      <c r="J54" s="529"/>
      <c r="K54" s="529"/>
      <c r="L54" s="529"/>
      <c r="M54" s="529"/>
      <c r="N54" s="528"/>
      <c r="O54" s="528"/>
      <c r="P54" s="528"/>
      <c r="Q54" s="528"/>
      <c r="R54" s="528"/>
      <c r="S54" s="528"/>
      <c r="T54" s="528"/>
    </row>
    <row r="55" spans="1:256" x14ac:dyDescent="0.15">
      <c r="B55" s="551"/>
      <c r="C55" s="552" t="s">
        <v>508</v>
      </c>
      <c r="D55" s="553"/>
      <c r="E55" s="553"/>
      <c r="F55" s="554"/>
      <c r="H55" s="516"/>
      <c r="I55" s="529"/>
      <c r="J55" s="529"/>
      <c r="K55" s="529"/>
      <c r="L55" s="529"/>
      <c r="M55" s="529"/>
      <c r="N55" s="528"/>
      <c r="O55" s="528"/>
      <c r="P55" s="528"/>
      <c r="Q55" s="528"/>
      <c r="R55" s="528"/>
      <c r="S55" s="528"/>
      <c r="T55" s="528"/>
    </row>
    <row r="56" spans="1:256" x14ac:dyDescent="0.15">
      <c r="B56" s="558"/>
      <c r="C56" s="553" t="s">
        <v>620</v>
      </c>
      <c r="D56" s="553"/>
      <c r="E56" s="565">
        <v>0</v>
      </c>
      <c r="F56" s="554"/>
      <c r="H56" s="516"/>
      <c r="I56" s="529"/>
      <c r="J56" s="530"/>
      <c r="K56" s="530"/>
      <c r="L56" s="531"/>
      <c r="M56" s="529"/>
      <c r="N56" s="528"/>
      <c r="O56" s="528"/>
      <c r="P56" s="529"/>
      <c r="Q56" s="530"/>
      <c r="R56" s="531"/>
      <c r="S56" s="528"/>
      <c r="T56" s="528"/>
    </row>
    <row r="57" spans="1:256" x14ac:dyDescent="0.15">
      <c r="B57" s="558"/>
      <c r="C57" s="553" t="s">
        <v>621</v>
      </c>
      <c r="D57" s="553"/>
      <c r="E57" s="517">
        <v>0</v>
      </c>
      <c r="F57" s="554"/>
      <c r="H57" s="516"/>
      <c r="I57" s="529"/>
      <c r="J57" s="530"/>
      <c r="K57" s="530"/>
      <c r="L57" s="532"/>
      <c r="M57" s="529"/>
      <c r="N57" s="528"/>
      <c r="O57" s="528"/>
      <c r="P57" s="529"/>
      <c r="Q57" s="530"/>
      <c r="R57" s="532"/>
      <c r="S57" s="528"/>
      <c r="T57" s="528"/>
    </row>
    <row r="58" spans="1:256" x14ac:dyDescent="0.15">
      <c r="B58" s="558"/>
      <c r="C58" s="553" t="s">
        <v>622</v>
      </c>
      <c r="D58" s="553"/>
      <c r="E58" s="397">
        <v>0</v>
      </c>
      <c r="F58" s="554"/>
      <c r="H58" s="516"/>
      <c r="I58" s="529"/>
      <c r="J58" s="530"/>
      <c r="K58" s="530"/>
      <c r="L58" s="533"/>
      <c r="M58" s="529"/>
      <c r="N58" s="528"/>
      <c r="O58" s="528"/>
      <c r="P58" s="529"/>
      <c r="Q58" s="530"/>
      <c r="R58" s="533"/>
      <c r="S58" s="528"/>
      <c r="T58" s="528"/>
    </row>
    <row r="59" spans="1:256" ht="15" thickBot="1" x14ac:dyDescent="0.2">
      <c r="B59" s="556"/>
      <c r="C59" s="557"/>
      <c r="D59" s="557"/>
      <c r="E59" s="557"/>
      <c r="F59" s="555"/>
      <c r="H59" s="516"/>
      <c r="I59" s="529"/>
      <c r="J59" s="529"/>
      <c r="K59" s="529"/>
      <c r="L59" s="529"/>
      <c r="M59" s="529"/>
      <c r="N59" s="528"/>
      <c r="O59" s="528"/>
      <c r="P59" s="528"/>
      <c r="Q59" s="528"/>
      <c r="R59" s="528"/>
      <c r="S59" s="528"/>
      <c r="T59" s="528"/>
    </row>
    <row r="60" spans="1:256" x14ac:dyDescent="0.15">
      <c r="H60" s="515"/>
      <c r="I60" s="528"/>
      <c r="J60" s="528"/>
      <c r="K60" s="528"/>
      <c r="L60" s="528"/>
      <c r="M60" s="528"/>
      <c r="N60" s="528"/>
      <c r="O60" s="528"/>
      <c r="P60" s="528"/>
      <c r="Q60" s="528"/>
      <c r="R60" s="528"/>
      <c r="S60" s="528"/>
      <c r="T60" s="528"/>
    </row>
    <row r="61" spans="1:256" x14ac:dyDescent="0.15">
      <c r="F61" s="523"/>
      <c r="H61" s="31"/>
      <c r="M61" s="523"/>
      <c r="S61" s="523"/>
    </row>
    <row r="62" spans="1:256" s="508" customFormat="1" x14ac:dyDescent="0.15">
      <c r="A62" s="525" t="s">
        <v>623</v>
      </c>
      <c r="B62" s="522"/>
      <c r="C62" s="521">
        <v>1</v>
      </c>
      <c r="D62" s="521" t="str">
        <f>IF(C62=" "," ",IF($E$58&gt;=C62+1,C62+1," "))</f>
        <v xml:space="preserve"> </v>
      </c>
      <c r="E62" s="521" t="str">
        <f t="shared" ref="E62:BP62" si="46">IF(D62=" "," ",IF($E$58&gt;=D62+1,D62+1," "))</f>
        <v xml:space="preserve"> </v>
      </c>
      <c r="F62" s="521" t="str">
        <f t="shared" si="46"/>
        <v xml:space="preserve"> </v>
      </c>
      <c r="G62" s="521" t="str">
        <f t="shared" si="46"/>
        <v xml:space="preserve"> </v>
      </c>
      <c r="H62" s="521" t="str">
        <f t="shared" si="46"/>
        <v xml:space="preserve"> </v>
      </c>
      <c r="I62" s="521" t="str">
        <f t="shared" si="46"/>
        <v xml:space="preserve"> </v>
      </c>
      <c r="J62" s="521" t="str">
        <f t="shared" si="46"/>
        <v xml:space="preserve"> </v>
      </c>
      <c r="K62" s="521" t="str">
        <f t="shared" si="46"/>
        <v xml:space="preserve"> </v>
      </c>
      <c r="L62" s="521" t="str">
        <f t="shared" si="46"/>
        <v xml:space="preserve"> </v>
      </c>
      <c r="M62" s="521" t="str">
        <f t="shared" si="46"/>
        <v xml:space="preserve"> </v>
      </c>
      <c r="N62" s="521" t="str">
        <f t="shared" si="46"/>
        <v xml:space="preserve"> </v>
      </c>
      <c r="O62" s="521" t="str">
        <f t="shared" si="46"/>
        <v xml:space="preserve"> </v>
      </c>
      <c r="P62" s="521" t="str">
        <f t="shared" si="46"/>
        <v xml:space="preserve"> </v>
      </c>
      <c r="Q62" s="521" t="str">
        <f t="shared" si="46"/>
        <v xml:space="preserve"> </v>
      </c>
      <c r="R62" s="521" t="str">
        <f t="shared" si="46"/>
        <v xml:space="preserve"> </v>
      </c>
      <c r="S62" s="521" t="str">
        <f t="shared" si="46"/>
        <v xml:space="preserve"> </v>
      </c>
      <c r="T62" s="521" t="str">
        <f t="shared" si="46"/>
        <v xml:space="preserve"> </v>
      </c>
      <c r="U62" s="521" t="str">
        <f t="shared" si="46"/>
        <v xml:space="preserve"> </v>
      </c>
      <c r="V62" s="521" t="str">
        <f t="shared" si="46"/>
        <v xml:space="preserve"> </v>
      </c>
      <c r="W62" s="521" t="str">
        <f t="shared" si="46"/>
        <v xml:space="preserve"> </v>
      </c>
      <c r="X62" s="521" t="str">
        <f t="shared" si="46"/>
        <v xml:space="preserve"> </v>
      </c>
      <c r="Y62" s="521" t="str">
        <f t="shared" si="46"/>
        <v xml:space="preserve"> </v>
      </c>
      <c r="Z62" s="521" t="str">
        <f t="shared" si="46"/>
        <v xml:space="preserve"> </v>
      </c>
      <c r="AA62" s="521" t="str">
        <f t="shared" si="46"/>
        <v xml:space="preserve"> </v>
      </c>
      <c r="AB62" s="521" t="str">
        <f t="shared" si="46"/>
        <v xml:space="preserve"> </v>
      </c>
      <c r="AC62" s="521" t="str">
        <f t="shared" si="46"/>
        <v xml:space="preserve"> </v>
      </c>
      <c r="AD62" s="521" t="str">
        <f t="shared" si="46"/>
        <v xml:space="preserve"> </v>
      </c>
      <c r="AE62" s="521" t="str">
        <f t="shared" si="46"/>
        <v xml:space="preserve"> </v>
      </c>
      <c r="AF62" s="521" t="str">
        <f t="shared" si="46"/>
        <v xml:space="preserve"> </v>
      </c>
      <c r="AG62" s="521" t="str">
        <f t="shared" si="46"/>
        <v xml:space="preserve"> </v>
      </c>
      <c r="AH62" s="521" t="str">
        <f t="shared" si="46"/>
        <v xml:space="preserve"> </v>
      </c>
      <c r="AI62" s="521" t="str">
        <f t="shared" si="46"/>
        <v xml:space="preserve"> </v>
      </c>
      <c r="AJ62" s="521" t="str">
        <f t="shared" si="46"/>
        <v xml:space="preserve"> </v>
      </c>
      <c r="AK62" s="521" t="str">
        <f t="shared" si="46"/>
        <v xml:space="preserve"> </v>
      </c>
      <c r="AL62" s="521" t="str">
        <f t="shared" si="46"/>
        <v xml:space="preserve"> </v>
      </c>
      <c r="AM62" s="521" t="str">
        <f t="shared" si="46"/>
        <v xml:space="preserve"> </v>
      </c>
      <c r="AN62" s="521" t="str">
        <f t="shared" si="46"/>
        <v xml:space="preserve"> </v>
      </c>
      <c r="AO62" s="521" t="str">
        <f t="shared" si="46"/>
        <v xml:space="preserve"> </v>
      </c>
      <c r="AP62" s="521" t="str">
        <f t="shared" si="46"/>
        <v xml:space="preserve"> </v>
      </c>
      <c r="AQ62" s="521" t="str">
        <f t="shared" si="46"/>
        <v xml:space="preserve"> </v>
      </c>
      <c r="AR62" s="521" t="str">
        <f t="shared" si="46"/>
        <v xml:space="preserve"> </v>
      </c>
      <c r="AS62" s="521" t="str">
        <f t="shared" si="46"/>
        <v xml:space="preserve"> </v>
      </c>
      <c r="AT62" s="521" t="str">
        <f t="shared" si="46"/>
        <v xml:space="preserve"> </v>
      </c>
      <c r="AU62" s="521" t="str">
        <f t="shared" si="46"/>
        <v xml:space="preserve"> </v>
      </c>
      <c r="AV62" s="521" t="str">
        <f t="shared" si="46"/>
        <v xml:space="preserve"> </v>
      </c>
      <c r="AW62" s="521" t="str">
        <f t="shared" si="46"/>
        <v xml:space="preserve"> </v>
      </c>
      <c r="AX62" s="521" t="str">
        <f t="shared" si="46"/>
        <v xml:space="preserve"> </v>
      </c>
      <c r="AY62" s="521" t="str">
        <f t="shared" si="46"/>
        <v xml:space="preserve"> </v>
      </c>
      <c r="AZ62" s="521" t="str">
        <f t="shared" si="46"/>
        <v xml:space="preserve"> </v>
      </c>
      <c r="BA62" s="521" t="str">
        <f t="shared" si="46"/>
        <v xml:space="preserve"> </v>
      </c>
      <c r="BB62" s="521" t="str">
        <f t="shared" si="46"/>
        <v xml:space="preserve"> </v>
      </c>
      <c r="BC62" s="521" t="str">
        <f t="shared" si="46"/>
        <v xml:space="preserve"> </v>
      </c>
      <c r="BD62" s="521" t="str">
        <f t="shared" si="46"/>
        <v xml:space="preserve"> </v>
      </c>
      <c r="BE62" s="521" t="str">
        <f t="shared" si="46"/>
        <v xml:space="preserve"> </v>
      </c>
      <c r="BF62" s="521" t="str">
        <f t="shared" si="46"/>
        <v xml:space="preserve"> </v>
      </c>
      <c r="BG62" s="521" t="str">
        <f t="shared" si="46"/>
        <v xml:space="preserve"> </v>
      </c>
      <c r="BH62" s="521" t="str">
        <f t="shared" si="46"/>
        <v xml:space="preserve"> </v>
      </c>
      <c r="BI62" s="521" t="str">
        <f t="shared" si="46"/>
        <v xml:space="preserve"> </v>
      </c>
      <c r="BJ62" s="521" t="str">
        <f t="shared" si="46"/>
        <v xml:space="preserve"> </v>
      </c>
      <c r="BK62" s="521" t="str">
        <f t="shared" si="46"/>
        <v xml:space="preserve"> </v>
      </c>
      <c r="BL62" s="521" t="str">
        <f t="shared" si="46"/>
        <v xml:space="preserve"> </v>
      </c>
      <c r="BM62" s="521" t="str">
        <f t="shared" si="46"/>
        <v xml:space="preserve"> </v>
      </c>
      <c r="BN62" s="521" t="str">
        <f t="shared" si="46"/>
        <v xml:space="preserve"> </v>
      </c>
      <c r="BO62" s="521" t="str">
        <f t="shared" si="46"/>
        <v xml:space="preserve"> </v>
      </c>
      <c r="BP62" s="521" t="str">
        <f t="shared" si="46"/>
        <v xml:space="preserve"> </v>
      </c>
      <c r="BQ62" s="521" t="str">
        <f t="shared" ref="BQ62:EB62" si="47">IF(BP62=" "," ",IF($E$58&gt;=BP62+1,BP62+1," "))</f>
        <v xml:space="preserve"> </v>
      </c>
      <c r="BR62" s="521" t="str">
        <f t="shared" si="47"/>
        <v xml:space="preserve"> </v>
      </c>
      <c r="BS62" s="521" t="str">
        <f t="shared" si="47"/>
        <v xml:space="preserve"> </v>
      </c>
      <c r="BT62" s="521" t="str">
        <f t="shared" si="47"/>
        <v xml:space="preserve"> </v>
      </c>
      <c r="BU62" s="521" t="str">
        <f t="shared" si="47"/>
        <v xml:space="preserve"> </v>
      </c>
      <c r="BV62" s="521" t="str">
        <f t="shared" si="47"/>
        <v xml:space="preserve"> </v>
      </c>
      <c r="BW62" s="521" t="str">
        <f t="shared" si="47"/>
        <v xml:space="preserve"> </v>
      </c>
      <c r="BX62" s="521" t="str">
        <f t="shared" si="47"/>
        <v xml:space="preserve"> </v>
      </c>
      <c r="BY62" s="521" t="str">
        <f t="shared" si="47"/>
        <v xml:space="preserve"> </v>
      </c>
      <c r="BZ62" s="521" t="str">
        <f t="shared" si="47"/>
        <v xml:space="preserve"> </v>
      </c>
      <c r="CA62" s="521" t="str">
        <f t="shared" si="47"/>
        <v xml:space="preserve"> </v>
      </c>
      <c r="CB62" s="521" t="str">
        <f t="shared" si="47"/>
        <v xml:space="preserve"> </v>
      </c>
      <c r="CC62" s="521" t="str">
        <f t="shared" si="47"/>
        <v xml:space="preserve"> </v>
      </c>
      <c r="CD62" s="521" t="str">
        <f t="shared" si="47"/>
        <v xml:space="preserve"> </v>
      </c>
      <c r="CE62" s="521" t="str">
        <f t="shared" si="47"/>
        <v xml:space="preserve"> </v>
      </c>
      <c r="CF62" s="521" t="str">
        <f t="shared" si="47"/>
        <v xml:space="preserve"> </v>
      </c>
      <c r="CG62" s="521" t="str">
        <f t="shared" si="47"/>
        <v xml:space="preserve"> </v>
      </c>
      <c r="CH62" s="521" t="str">
        <f t="shared" si="47"/>
        <v xml:space="preserve"> </v>
      </c>
      <c r="CI62" s="521" t="str">
        <f t="shared" si="47"/>
        <v xml:space="preserve"> </v>
      </c>
      <c r="CJ62" s="521" t="str">
        <f t="shared" si="47"/>
        <v xml:space="preserve"> </v>
      </c>
      <c r="CK62" s="521" t="str">
        <f t="shared" si="47"/>
        <v xml:space="preserve"> </v>
      </c>
      <c r="CL62" s="521" t="str">
        <f t="shared" si="47"/>
        <v xml:space="preserve"> </v>
      </c>
      <c r="CM62" s="521" t="str">
        <f t="shared" si="47"/>
        <v xml:space="preserve"> </v>
      </c>
      <c r="CN62" s="521" t="str">
        <f t="shared" si="47"/>
        <v xml:space="preserve"> </v>
      </c>
      <c r="CO62" s="521" t="str">
        <f t="shared" si="47"/>
        <v xml:space="preserve"> </v>
      </c>
      <c r="CP62" s="521" t="str">
        <f t="shared" si="47"/>
        <v xml:space="preserve"> </v>
      </c>
      <c r="CQ62" s="521" t="str">
        <f t="shared" si="47"/>
        <v xml:space="preserve"> </v>
      </c>
      <c r="CR62" s="521" t="str">
        <f t="shared" si="47"/>
        <v xml:space="preserve"> </v>
      </c>
      <c r="CS62" s="521" t="str">
        <f t="shared" si="47"/>
        <v xml:space="preserve"> </v>
      </c>
      <c r="CT62" s="521" t="str">
        <f t="shared" si="47"/>
        <v xml:space="preserve"> </v>
      </c>
      <c r="CU62" s="521" t="str">
        <f t="shared" si="47"/>
        <v xml:space="preserve"> </v>
      </c>
      <c r="CV62" s="521" t="str">
        <f t="shared" si="47"/>
        <v xml:space="preserve"> </v>
      </c>
      <c r="CW62" s="521" t="str">
        <f t="shared" si="47"/>
        <v xml:space="preserve"> </v>
      </c>
      <c r="CX62" s="521" t="str">
        <f t="shared" si="47"/>
        <v xml:space="preserve"> </v>
      </c>
      <c r="CY62" s="521" t="str">
        <f t="shared" si="47"/>
        <v xml:space="preserve"> </v>
      </c>
      <c r="CZ62" s="521" t="str">
        <f t="shared" si="47"/>
        <v xml:space="preserve"> </v>
      </c>
      <c r="DA62" s="521" t="str">
        <f t="shared" si="47"/>
        <v xml:space="preserve"> </v>
      </c>
      <c r="DB62" s="521" t="str">
        <f t="shared" si="47"/>
        <v xml:space="preserve"> </v>
      </c>
      <c r="DC62" s="521" t="str">
        <f t="shared" si="47"/>
        <v xml:space="preserve"> </v>
      </c>
      <c r="DD62" s="521" t="str">
        <f t="shared" si="47"/>
        <v xml:space="preserve"> </v>
      </c>
      <c r="DE62" s="521" t="str">
        <f t="shared" si="47"/>
        <v xml:space="preserve"> </v>
      </c>
      <c r="DF62" s="521" t="str">
        <f t="shared" si="47"/>
        <v xml:space="preserve"> </v>
      </c>
      <c r="DG62" s="521" t="str">
        <f t="shared" si="47"/>
        <v xml:space="preserve"> </v>
      </c>
      <c r="DH62" s="521" t="str">
        <f t="shared" si="47"/>
        <v xml:space="preserve"> </v>
      </c>
      <c r="DI62" s="521" t="str">
        <f t="shared" si="47"/>
        <v xml:space="preserve"> </v>
      </c>
      <c r="DJ62" s="521" t="str">
        <f t="shared" si="47"/>
        <v xml:space="preserve"> </v>
      </c>
      <c r="DK62" s="521" t="str">
        <f t="shared" si="47"/>
        <v xml:space="preserve"> </v>
      </c>
      <c r="DL62" s="521" t="str">
        <f t="shared" si="47"/>
        <v xml:space="preserve"> </v>
      </c>
      <c r="DM62" s="521" t="str">
        <f t="shared" si="47"/>
        <v xml:space="preserve"> </v>
      </c>
      <c r="DN62" s="521" t="str">
        <f t="shared" si="47"/>
        <v xml:space="preserve"> </v>
      </c>
      <c r="DO62" s="521" t="str">
        <f t="shared" si="47"/>
        <v xml:space="preserve"> </v>
      </c>
      <c r="DP62" s="521" t="str">
        <f t="shared" si="47"/>
        <v xml:space="preserve"> </v>
      </c>
      <c r="DQ62" s="521" t="str">
        <f t="shared" si="47"/>
        <v xml:space="preserve"> </v>
      </c>
      <c r="DR62" s="521" t="str">
        <f t="shared" si="47"/>
        <v xml:space="preserve"> </v>
      </c>
      <c r="DS62" s="521" t="str">
        <f t="shared" si="47"/>
        <v xml:space="preserve"> </v>
      </c>
      <c r="DT62" s="521" t="str">
        <f t="shared" si="47"/>
        <v xml:space="preserve"> </v>
      </c>
      <c r="DU62" s="521" t="str">
        <f t="shared" si="47"/>
        <v xml:space="preserve"> </v>
      </c>
      <c r="DV62" s="521" t="str">
        <f t="shared" si="47"/>
        <v xml:space="preserve"> </v>
      </c>
      <c r="DW62" s="521" t="str">
        <f t="shared" si="47"/>
        <v xml:space="preserve"> </v>
      </c>
      <c r="DX62" s="521" t="str">
        <f t="shared" si="47"/>
        <v xml:space="preserve"> </v>
      </c>
      <c r="DY62" s="521" t="str">
        <f t="shared" si="47"/>
        <v xml:space="preserve"> </v>
      </c>
      <c r="DZ62" s="521" t="str">
        <f t="shared" si="47"/>
        <v xml:space="preserve"> </v>
      </c>
      <c r="EA62" s="521" t="str">
        <f t="shared" si="47"/>
        <v xml:space="preserve"> </v>
      </c>
      <c r="EB62" s="521" t="str">
        <f t="shared" si="47"/>
        <v xml:space="preserve"> </v>
      </c>
      <c r="EC62" s="521" t="str">
        <f t="shared" ref="EC62:GN62" si="48">IF(EB62=" "," ",IF($E$58&gt;=EB62+1,EB62+1," "))</f>
        <v xml:space="preserve"> </v>
      </c>
      <c r="ED62" s="521" t="str">
        <f t="shared" si="48"/>
        <v xml:space="preserve"> </v>
      </c>
      <c r="EE62" s="521" t="str">
        <f t="shared" si="48"/>
        <v xml:space="preserve"> </v>
      </c>
      <c r="EF62" s="521" t="str">
        <f t="shared" si="48"/>
        <v xml:space="preserve"> </v>
      </c>
      <c r="EG62" s="521" t="str">
        <f t="shared" si="48"/>
        <v xml:space="preserve"> </v>
      </c>
      <c r="EH62" s="521" t="str">
        <f t="shared" si="48"/>
        <v xml:space="preserve"> </v>
      </c>
      <c r="EI62" s="521" t="str">
        <f t="shared" si="48"/>
        <v xml:space="preserve"> </v>
      </c>
      <c r="EJ62" s="521" t="str">
        <f t="shared" si="48"/>
        <v xml:space="preserve"> </v>
      </c>
      <c r="EK62" s="521" t="str">
        <f t="shared" si="48"/>
        <v xml:space="preserve"> </v>
      </c>
      <c r="EL62" s="521" t="str">
        <f t="shared" si="48"/>
        <v xml:space="preserve"> </v>
      </c>
      <c r="EM62" s="521" t="str">
        <f t="shared" si="48"/>
        <v xml:space="preserve"> </v>
      </c>
      <c r="EN62" s="521" t="str">
        <f t="shared" si="48"/>
        <v xml:space="preserve"> </v>
      </c>
      <c r="EO62" s="521" t="str">
        <f t="shared" si="48"/>
        <v xml:space="preserve"> </v>
      </c>
      <c r="EP62" s="521" t="str">
        <f t="shared" si="48"/>
        <v xml:space="preserve"> </v>
      </c>
      <c r="EQ62" s="521" t="str">
        <f t="shared" si="48"/>
        <v xml:space="preserve"> </v>
      </c>
      <c r="ER62" s="521" t="str">
        <f t="shared" si="48"/>
        <v xml:space="preserve"> </v>
      </c>
      <c r="ES62" s="521" t="str">
        <f t="shared" si="48"/>
        <v xml:space="preserve"> </v>
      </c>
      <c r="ET62" s="521" t="str">
        <f t="shared" si="48"/>
        <v xml:space="preserve"> </v>
      </c>
      <c r="EU62" s="521" t="str">
        <f t="shared" si="48"/>
        <v xml:space="preserve"> </v>
      </c>
      <c r="EV62" s="521" t="str">
        <f t="shared" si="48"/>
        <v xml:space="preserve"> </v>
      </c>
      <c r="EW62" s="521" t="str">
        <f t="shared" si="48"/>
        <v xml:space="preserve"> </v>
      </c>
      <c r="EX62" s="521" t="str">
        <f t="shared" si="48"/>
        <v xml:space="preserve"> </v>
      </c>
      <c r="EY62" s="521" t="str">
        <f t="shared" si="48"/>
        <v xml:space="preserve"> </v>
      </c>
      <c r="EZ62" s="521" t="str">
        <f t="shared" si="48"/>
        <v xml:space="preserve"> </v>
      </c>
      <c r="FA62" s="521" t="str">
        <f t="shared" si="48"/>
        <v xml:space="preserve"> </v>
      </c>
      <c r="FB62" s="521" t="str">
        <f t="shared" si="48"/>
        <v xml:space="preserve"> </v>
      </c>
      <c r="FC62" s="521" t="str">
        <f t="shared" si="48"/>
        <v xml:space="preserve"> </v>
      </c>
      <c r="FD62" s="521" t="str">
        <f t="shared" si="48"/>
        <v xml:space="preserve"> </v>
      </c>
      <c r="FE62" s="521" t="str">
        <f t="shared" si="48"/>
        <v xml:space="preserve"> </v>
      </c>
      <c r="FF62" s="521" t="str">
        <f t="shared" si="48"/>
        <v xml:space="preserve"> </v>
      </c>
      <c r="FG62" s="521" t="str">
        <f t="shared" si="48"/>
        <v xml:space="preserve"> </v>
      </c>
      <c r="FH62" s="521" t="str">
        <f t="shared" si="48"/>
        <v xml:space="preserve"> </v>
      </c>
      <c r="FI62" s="521" t="str">
        <f t="shared" si="48"/>
        <v xml:space="preserve"> </v>
      </c>
      <c r="FJ62" s="521" t="str">
        <f t="shared" si="48"/>
        <v xml:space="preserve"> </v>
      </c>
      <c r="FK62" s="521" t="str">
        <f t="shared" si="48"/>
        <v xml:space="preserve"> </v>
      </c>
      <c r="FL62" s="521" t="str">
        <f t="shared" si="48"/>
        <v xml:space="preserve"> </v>
      </c>
      <c r="FM62" s="521" t="str">
        <f t="shared" si="48"/>
        <v xml:space="preserve"> </v>
      </c>
      <c r="FN62" s="521" t="str">
        <f t="shared" si="48"/>
        <v xml:space="preserve"> </v>
      </c>
      <c r="FO62" s="521" t="str">
        <f t="shared" si="48"/>
        <v xml:space="preserve"> </v>
      </c>
      <c r="FP62" s="521" t="str">
        <f t="shared" si="48"/>
        <v xml:space="preserve"> </v>
      </c>
      <c r="FQ62" s="521" t="str">
        <f t="shared" si="48"/>
        <v xml:space="preserve"> </v>
      </c>
      <c r="FR62" s="521" t="str">
        <f t="shared" si="48"/>
        <v xml:space="preserve"> </v>
      </c>
      <c r="FS62" s="521" t="str">
        <f t="shared" si="48"/>
        <v xml:space="preserve"> </v>
      </c>
      <c r="FT62" s="521" t="str">
        <f t="shared" si="48"/>
        <v xml:space="preserve"> </v>
      </c>
      <c r="FU62" s="521" t="str">
        <f t="shared" si="48"/>
        <v xml:space="preserve"> </v>
      </c>
      <c r="FV62" s="521" t="str">
        <f t="shared" si="48"/>
        <v xml:space="preserve"> </v>
      </c>
      <c r="FW62" s="521" t="str">
        <f t="shared" si="48"/>
        <v xml:space="preserve"> </v>
      </c>
      <c r="FX62" s="521" t="str">
        <f t="shared" si="48"/>
        <v xml:space="preserve"> </v>
      </c>
      <c r="FY62" s="521" t="str">
        <f t="shared" si="48"/>
        <v xml:space="preserve"> </v>
      </c>
      <c r="FZ62" s="521" t="str">
        <f t="shared" si="48"/>
        <v xml:space="preserve"> </v>
      </c>
      <c r="GA62" s="521" t="str">
        <f t="shared" si="48"/>
        <v xml:space="preserve"> </v>
      </c>
      <c r="GB62" s="521" t="str">
        <f t="shared" si="48"/>
        <v xml:space="preserve"> </v>
      </c>
      <c r="GC62" s="521" t="str">
        <f t="shared" si="48"/>
        <v xml:space="preserve"> </v>
      </c>
      <c r="GD62" s="521" t="str">
        <f t="shared" si="48"/>
        <v xml:space="preserve"> </v>
      </c>
      <c r="GE62" s="521" t="str">
        <f t="shared" si="48"/>
        <v xml:space="preserve"> </v>
      </c>
      <c r="GF62" s="521" t="str">
        <f t="shared" si="48"/>
        <v xml:space="preserve"> </v>
      </c>
      <c r="GG62" s="521" t="str">
        <f t="shared" si="48"/>
        <v xml:space="preserve"> </v>
      </c>
      <c r="GH62" s="521" t="str">
        <f t="shared" si="48"/>
        <v xml:space="preserve"> </v>
      </c>
      <c r="GI62" s="521" t="str">
        <f t="shared" si="48"/>
        <v xml:space="preserve"> </v>
      </c>
      <c r="GJ62" s="521" t="str">
        <f t="shared" si="48"/>
        <v xml:space="preserve"> </v>
      </c>
      <c r="GK62" s="521" t="str">
        <f t="shared" si="48"/>
        <v xml:space="preserve"> </v>
      </c>
      <c r="GL62" s="521" t="str">
        <f t="shared" si="48"/>
        <v xml:space="preserve"> </v>
      </c>
      <c r="GM62" s="521" t="str">
        <f t="shared" si="48"/>
        <v xml:space="preserve"> </v>
      </c>
      <c r="GN62" s="521" t="str">
        <f t="shared" si="48"/>
        <v xml:space="preserve"> </v>
      </c>
      <c r="GO62" s="521" t="str">
        <f t="shared" ref="GO62:IV62" si="49">IF(GN62=" "," ",IF($E$58&gt;=GN62+1,GN62+1," "))</f>
        <v xml:space="preserve"> </v>
      </c>
      <c r="GP62" s="521" t="str">
        <f t="shared" si="49"/>
        <v xml:space="preserve"> </v>
      </c>
      <c r="GQ62" s="521" t="str">
        <f t="shared" si="49"/>
        <v xml:space="preserve"> </v>
      </c>
      <c r="GR62" s="521" t="str">
        <f t="shared" si="49"/>
        <v xml:space="preserve"> </v>
      </c>
      <c r="GS62" s="521" t="str">
        <f t="shared" si="49"/>
        <v xml:space="preserve"> </v>
      </c>
      <c r="GT62" s="521" t="str">
        <f t="shared" si="49"/>
        <v xml:space="preserve"> </v>
      </c>
      <c r="GU62" s="521" t="str">
        <f t="shared" si="49"/>
        <v xml:space="preserve"> </v>
      </c>
      <c r="GV62" s="521" t="str">
        <f t="shared" si="49"/>
        <v xml:space="preserve"> </v>
      </c>
      <c r="GW62" s="521" t="str">
        <f t="shared" si="49"/>
        <v xml:space="preserve"> </v>
      </c>
      <c r="GX62" s="521" t="str">
        <f t="shared" si="49"/>
        <v xml:space="preserve"> </v>
      </c>
      <c r="GY62" s="521" t="str">
        <f t="shared" si="49"/>
        <v xml:space="preserve"> </v>
      </c>
      <c r="GZ62" s="521" t="str">
        <f t="shared" si="49"/>
        <v xml:space="preserve"> </v>
      </c>
      <c r="HA62" s="521" t="str">
        <f t="shared" si="49"/>
        <v xml:space="preserve"> </v>
      </c>
      <c r="HB62" s="521" t="str">
        <f t="shared" si="49"/>
        <v xml:space="preserve"> </v>
      </c>
      <c r="HC62" s="521" t="str">
        <f t="shared" si="49"/>
        <v xml:space="preserve"> </v>
      </c>
      <c r="HD62" s="521" t="str">
        <f t="shared" si="49"/>
        <v xml:space="preserve"> </v>
      </c>
      <c r="HE62" s="521" t="str">
        <f t="shared" si="49"/>
        <v xml:space="preserve"> </v>
      </c>
      <c r="HF62" s="521" t="str">
        <f t="shared" si="49"/>
        <v xml:space="preserve"> </v>
      </c>
      <c r="HG62" s="521" t="str">
        <f t="shared" si="49"/>
        <v xml:space="preserve"> </v>
      </c>
      <c r="HH62" s="521" t="str">
        <f t="shared" si="49"/>
        <v xml:space="preserve"> </v>
      </c>
      <c r="HI62" s="521" t="str">
        <f t="shared" si="49"/>
        <v xml:space="preserve"> </v>
      </c>
      <c r="HJ62" s="521" t="str">
        <f t="shared" si="49"/>
        <v xml:space="preserve"> </v>
      </c>
      <c r="HK62" s="521" t="str">
        <f t="shared" si="49"/>
        <v xml:space="preserve"> </v>
      </c>
      <c r="HL62" s="521" t="str">
        <f t="shared" si="49"/>
        <v xml:space="preserve"> </v>
      </c>
      <c r="HM62" s="521" t="str">
        <f t="shared" si="49"/>
        <v xml:space="preserve"> </v>
      </c>
      <c r="HN62" s="521" t="str">
        <f t="shared" si="49"/>
        <v xml:space="preserve"> </v>
      </c>
      <c r="HO62" s="521" t="str">
        <f t="shared" si="49"/>
        <v xml:space="preserve"> </v>
      </c>
      <c r="HP62" s="521" t="str">
        <f t="shared" si="49"/>
        <v xml:space="preserve"> </v>
      </c>
      <c r="HQ62" s="521" t="str">
        <f t="shared" si="49"/>
        <v xml:space="preserve"> </v>
      </c>
      <c r="HR62" s="521" t="str">
        <f t="shared" si="49"/>
        <v xml:space="preserve"> </v>
      </c>
      <c r="HS62" s="521" t="str">
        <f t="shared" si="49"/>
        <v xml:space="preserve"> </v>
      </c>
      <c r="HT62" s="521" t="str">
        <f t="shared" si="49"/>
        <v xml:space="preserve"> </v>
      </c>
      <c r="HU62" s="521" t="str">
        <f t="shared" si="49"/>
        <v xml:space="preserve"> </v>
      </c>
      <c r="HV62" s="521" t="str">
        <f t="shared" si="49"/>
        <v xml:space="preserve"> </v>
      </c>
      <c r="HW62" s="521" t="str">
        <f t="shared" si="49"/>
        <v xml:space="preserve"> </v>
      </c>
      <c r="HX62" s="521" t="str">
        <f t="shared" si="49"/>
        <v xml:space="preserve"> </v>
      </c>
      <c r="HY62" s="521" t="str">
        <f t="shared" si="49"/>
        <v xml:space="preserve"> </v>
      </c>
      <c r="HZ62" s="521" t="str">
        <f t="shared" si="49"/>
        <v xml:space="preserve"> </v>
      </c>
      <c r="IA62" s="521" t="str">
        <f t="shared" si="49"/>
        <v xml:space="preserve"> </v>
      </c>
      <c r="IB62" s="521" t="str">
        <f t="shared" si="49"/>
        <v xml:space="preserve"> </v>
      </c>
      <c r="IC62" s="521" t="str">
        <f t="shared" si="49"/>
        <v xml:space="preserve"> </v>
      </c>
      <c r="ID62" s="521" t="str">
        <f t="shared" si="49"/>
        <v xml:space="preserve"> </v>
      </c>
      <c r="IE62" s="521" t="str">
        <f t="shared" si="49"/>
        <v xml:space="preserve"> </v>
      </c>
      <c r="IF62" s="521" t="str">
        <f t="shared" si="49"/>
        <v xml:space="preserve"> </v>
      </c>
      <c r="IG62" s="521" t="str">
        <f t="shared" si="49"/>
        <v xml:space="preserve"> </v>
      </c>
      <c r="IH62" s="521" t="str">
        <f t="shared" si="49"/>
        <v xml:space="preserve"> </v>
      </c>
      <c r="II62" s="521" t="str">
        <f t="shared" si="49"/>
        <v xml:space="preserve"> </v>
      </c>
      <c r="IJ62" s="521" t="str">
        <f t="shared" si="49"/>
        <v xml:space="preserve"> </v>
      </c>
      <c r="IK62" s="521" t="str">
        <f t="shared" si="49"/>
        <v xml:space="preserve"> </v>
      </c>
      <c r="IL62" s="521" t="str">
        <f t="shared" si="49"/>
        <v xml:space="preserve"> </v>
      </c>
      <c r="IM62" s="521" t="str">
        <f t="shared" si="49"/>
        <v xml:space="preserve"> </v>
      </c>
      <c r="IN62" s="521" t="str">
        <f t="shared" si="49"/>
        <v xml:space="preserve"> </v>
      </c>
      <c r="IO62" s="521" t="str">
        <f t="shared" si="49"/>
        <v xml:space="preserve"> </v>
      </c>
      <c r="IP62" s="521" t="str">
        <f t="shared" si="49"/>
        <v xml:space="preserve"> </v>
      </c>
      <c r="IQ62" s="521" t="str">
        <f t="shared" si="49"/>
        <v xml:space="preserve"> </v>
      </c>
      <c r="IR62" s="521" t="str">
        <f t="shared" si="49"/>
        <v xml:space="preserve"> </v>
      </c>
      <c r="IS62" s="521" t="str">
        <f t="shared" si="49"/>
        <v xml:space="preserve"> </v>
      </c>
      <c r="IT62" s="521" t="str">
        <f t="shared" si="49"/>
        <v xml:space="preserve"> </v>
      </c>
      <c r="IU62" s="521" t="str">
        <f t="shared" si="49"/>
        <v xml:space="preserve"> </v>
      </c>
      <c r="IV62" s="521" t="str">
        <f t="shared" si="49"/>
        <v xml:space="preserve"> </v>
      </c>
    </row>
    <row r="63" spans="1:256" s="523" customFormat="1" x14ac:dyDescent="0.15">
      <c r="A63" s="525" t="s">
        <v>504</v>
      </c>
      <c r="C63" s="523" t="e">
        <f>-PMT(E57/12,E58,E56)</f>
        <v>#NUM!</v>
      </c>
      <c r="D63" s="523" t="str">
        <f t="shared" ref="D63:BO63" si="50">IF(D62=" "," ",C63)</f>
        <v xml:space="preserve"> </v>
      </c>
      <c r="E63" s="523" t="str">
        <f t="shared" si="50"/>
        <v xml:space="preserve"> </v>
      </c>
      <c r="F63" s="523" t="str">
        <f t="shared" si="50"/>
        <v xml:space="preserve"> </v>
      </c>
      <c r="G63" s="523" t="str">
        <f t="shared" si="50"/>
        <v xml:space="preserve"> </v>
      </c>
      <c r="H63" s="523" t="str">
        <f t="shared" si="50"/>
        <v xml:space="preserve"> </v>
      </c>
      <c r="I63" s="523" t="str">
        <f t="shared" si="50"/>
        <v xml:space="preserve"> </v>
      </c>
      <c r="J63" s="523" t="str">
        <f t="shared" si="50"/>
        <v xml:space="preserve"> </v>
      </c>
      <c r="K63" s="523" t="str">
        <f t="shared" si="50"/>
        <v xml:space="preserve"> </v>
      </c>
      <c r="L63" s="523" t="str">
        <f t="shared" si="50"/>
        <v xml:space="preserve"> </v>
      </c>
      <c r="M63" s="523" t="str">
        <f t="shared" si="50"/>
        <v xml:space="preserve"> </v>
      </c>
      <c r="N63" s="523" t="str">
        <f t="shared" si="50"/>
        <v xml:space="preserve"> </v>
      </c>
      <c r="O63" s="523" t="str">
        <f t="shared" si="50"/>
        <v xml:space="preserve"> </v>
      </c>
      <c r="P63" s="523" t="str">
        <f t="shared" si="50"/>
        <v xml:space="preserve"> </v>
      </c>
      <c r="Q63" s="523" t="str">
        <f t="shared" si="50"/>
        <v xml:space="preserve"> </v>
      </c>
      <c r="R63" s="523" t="str">
        <f t="shared" si="50"/>
        <v xml:space="preserve"> </v>
      </c>
      <c r="S63" s="523" t="str">
        <f t="shared" si="50"/>
        <v xml:space="preserve"> </v>
      </c>
      <c r="T63" s="523" t="str">
        <f t="shared" si="50"/>
        <v xml:space="preserve"> </v>
      </c>
      <c r="U63" s="523" t="str">
        <f t="shared" si="50"/>
        <v xml:space="preserve"> </v>
      </c>
      <c r="V63" s="523" t="str">
        <f t="shared" si="50"/>
        <v xml:space="preserve"> </v>
      </c>
      <c r="W63" s="523" t="str">
        <f t="shared" si="50"/>
        <v xml:space="preserve"> </v>
      </c>
      <c r="X63" s="523" t="str">
        <f t="shared" si="50"/>
        <v xml:space="preserve"> </v>
      </c>
      <c r="Y63" s="523" t="str">
        <f t="shared" si="50"/>
        <v xml:space="preserve"> </v>
      </c>
      <c r="Z63" s="523" t="str">
        <f t="shared" si="50"/>
        <v xml:space="preserve"> </v>
      </c>
      <c r="AA63" s="523" t="str">
        <f t="shared" si="50"/>
        <v xml:space="preserve"> </v>
      </c>
      <c r="AB63" s="523" t="str">
        <f t="shared" si="50"/>
        <v xml:space="preserve"> </v>
      </c>
      <c r="AC63" s="523" t="str">
        <f t="shared" si="50"/>
        <v xml:space="preserve"> </v>
      </c>
      <c r="AD63" s="523" t="str">
        <f t="shared" si="50"/>
        <v xml:space="preserve"> </v>
      </c>
      <c r="AE63" s="523" t="str">
        <f t="shared" si="50"/>
        <v xml:space="preserve"> </v>
      </c>
      <c r="AF63" s="523" t="str">
        <f t="shared" si="50"/>
        <v xml:space="preserve"> </v>
      </c>
      <c r="AG63" s="523" t="str">
        <f t="shared" si="50"/>
        <v xml:space="preserve"> </v>
      </c>
      <c r="AH63" s="523" t="str">
        <f t="shared" si="50"/>
        <v xml:space="preserve"> </v>
      </c>
      <c r="AI63" s="523" t="str">
        <f t="shared" si="50"/>
        <v xml:space="preserve"> </v>
      </c>
      <c r="AJ63" s="523" t="str">
        <f t="shared" si="50"/>
        <v xml:space="preserve"> </v>
      </c>
      <c r="AK63" s="523" t="str">
        <f t="shared" si="50"/>
        <v xml:space="preserve"> </v>
      </c>
      <c r="AL63" s="523" t="str">
        <f t="shared" si="50"/>
        <v xml:space="preserve"> </v>
      </c>
      <c r="AM63" s="523" t="str">
        <f t="shared" si="50"/>
        <v xml:space="preserve"> </v>
      </c>
      <c r="AN63" s="523" t="str">
        <f t="shared" si="50"/>
        <v xml:space="preserve"> </v>
      </c>
      <c r="AO63" s="523" t="str">
        <f t="shared" si="50"/>
        <v xml:space="preserve"> </v>
      </c>
      <c r="AP63" s="523" t="str">
        <f t="shared" si="50"/>
        <v xml:space="preserve"> </v>
      </c>
      <c r="AQ63" s="523" t="str">
        <f t="shared" si="50"/>
        <v xml:space="preserve"> </v>
      </c>
      <c r="AR63" s="523" t="str">
        <f t="shared" si="50"/>
        <v xml:space="preserve"> </v>
      </c>
      <c r="AS63" s="523" t="str">
        <f t="shared" si="50"/>
        <v xml:space="preserve"> </v>
      </c>
      <c r="AT63" s="523" t="str">
        <f t="shared" si="50"/>
        <v xml:space="preserve"> </v>
      </c>
      <c r="AU63" s="523" t="str">
        <f t="shared" si="50"/>
        <v xml:space="preserve"> </v>
      </c>
      <c r="AV63" s="523" t="str">
        <f t="shared" si="50"/>
        <v xml:space="preserve"> </v>
      </c>
      <c r="AW63" s="523" t="str">
        <f t="shared" si="50"/>
        <v xml:space="preserve"> </v>
      </c>
      <c r="AX63" s="523" t="str">
        <f t="shared" si="50"/>
        <v xml:space="preserve"> </v>
      </c>
      <c r="AY63" s="523" t="str">
        <f t="shared" si="50"/>
        <v xml:space="preserve"> </v>
      </c>
      <c r="AZ63" s="523" t="str">
        <f t="shared" si="50"/>
        <v xml:space="preserve"> </v>
      </c>
      <c r="BA63" s="523" t="str">
        <f t="shared" si="50"/>
        <v xml:space="preserve"> </v>
      </c>
      <c r="BB63" s="523" t="str">
        <f t="shared" si="50"/>
        <v xml:space="preserve"> </v>
      </c>
      <c r="BC63" s="523" t="str">
        <f t="shared" si="50"/>
        <v xml:space="preserve"> </v>
      </c>
      <c r="BD63" s="523" t="str">
        <f t="shared" si="50"/>
        <v xml:space="preserve"> </v>
      </c>
      <c r="BE63" s="523" t="str">
        <f t="shared" si="50"/>
        <v xml:space="preserve"> </v>
      </c>
      <c r="BF63" s="523" t="str">
        <f t="shared" si="50"/>
        <v xml:space="preserve"> </v>
      </c>
      <c r="BG63" s="523" t="str">
        <f t="shared" si="50"/>
        <v xml:space="preserve"> </v>
      </c>
      <c r="BH63" s="523" t="str">
        <f t="shared" si="50"/>
        <v xml:space="preserve"> </v>
      </c>
      <c r="BI63" s="523" t="str">
        <f t="shared" si="50"/>
        <v xml:space="preserve"> </v>
      </c>
      <c r="BJ63" s="523" t="str">
        <f t="shared" si="50"/>
        <v xml:space="preserve"> </v>
      </c>
      <c r="BK63" s="523" t="str">
        <f t="shared" si="50"/>
        <v xml:space="preserve"> </v>
      </c>
      <c r="BL63" s="523" t="str">
        <f t="shared" si="50"/>
        <v xml:space="preserve"> </v>
      </c>
      <c r="BM63" s="523" t="str">
        <f t="shared" si="50"/>
        <v xml:space="preserve"> </v>
      </c>
      <c r="BN63" s="523" t="str">
        <f t="shared" si="50"/>
        <v xml:space="preserve"> </v>
      </c>
      <c r="BO63" s="523" t="str">
        <f t="shared" si="50"/>
        <v xml:space="preserve"> </v>
      </c>
      <c r="BP63" s="523" t="str">
        <f t="shared" ref="BP63:EA63" si="51">IF(BP62=" "," ",BO63)</f>
        <v xml:space="preserve"> </v>
      </c>
      <c r="BQ63" s="523" t="str">
        <f t="shared" si="51"/>
        <v xml:space="preserve"> </v>
      </c>
      <c r="BR63" s="523" t="str">
        <f t="shared" si="51"/>
        <v xml:space="preserve"> </v>
      </c>
      <c r="BS63" s="523" t="str">
        <f t="shared" si="51"/>
        <v xml:space="preserve"> </v>
      </c>
      <c r="BT63" s="523" t="str">
        <f t="shared" si="51"/>
        <v xml:space="preserve"> </v>
      </c>
      <c r="BU63" s="523" t="str">
        <f t="shared" si="51"/>
        <v xml:space="preserve"> </v>
      </c>
      <c r="BV63" s="523" t="str">
        <f t="shared" si="51"/>
        <v xml:space="preserve"> </v>
      </c>
      <c r="BW63" s="523" t="str">
        <f t="shared" si="51"/>
        <v xml:space="preserve"> </v>
      </c>
      <c r="BX63" s="523" t="str">
        <f t="shared" si="51"/>
        <v xml:space="preserve"> </v>
      </c>
      <c r="BY63" s="523" t="str">
        <f t="shared" si="51"/>
        <v xml:space="preserve"> </v>
      </c>
      <c r="BZ63" s="523" t="str">
        <f t="shared" si="51"/>
        <v xml:space="preserve"> </v>
      </c>
      <c r="CA63" s="523" t="str">
        <f t="shared" si="51"/>
        <v xml:space="preserve"> </v>
      </c>
      <c r="CB63" s="523" t="str">
        <f t="shared" si="51"/>
        <v xml:space="preserve"> </v>
      </c>
      <c r="CC63" s="523" t="str">
        <f t="shared" si="51"/>
        <v xml:space="preserve"> </v>
      </c>
      <c r="CD63" s="523" t="str">
        <f t="shared" si="51"/>
        <v xml:space="preserve"> </v>
      </c>
      <c r="CE63" s="523" t="str">
        <f t="shared" si="51"/>
        <v xml:space="preserve"> </v>
      </c>
      <c r="CF63" s="523" t="str">
        <f t="shared" si="51"/>
        <v xml:space="preserve"> </v>
      </c>
      <c r="CG63" s="523" t="str">
        <f t="shared" si="51"/>
        <v xml:space="preserve"> </v>
      </c>
      <c r="CH63" s="523" t="str">
        <f t="shared" si="51"/>
        <v xml:space="preserve"> </v>
      </c>
      <c r="CI63" s="523" t="str">
        <f t="shared" si="51"/>
        <v xml:space="preserve"> </v>
      </c>
      <c r="CJ63" s="523" t="str">
        <f t="shared" si="51"/>
        <v xml:space="preserve"> </v>
      </c>
      <c r="CK63" s="523" t="str">
        <f t="shared" si="51"/>
        <v xml:space="preserve"> </v>
      </c>
      <c r="CL63" s="523" t="str">
        <f t="shared" si="51"/>
        <v xml:space="preserve"> </v>
      </c>
      <c r="CM63" s="523" t="str">
        <f t="shared" si="51"/>
        <v xml:space="preserve"> </v>
      </c>
      <c r="CN63" s="523" t="str">
        <f t="shared" si="51"/>
        <v xml:space="preserve"> </v>
      </c>
      <c r="CO63" s="523" t="str">
        <f t="shared" si="51"/>
        <v xml:space="preserve"> </v>
      </c>
      <c r="CP63" s="523" t="str">
        <f t="shared" si="51"/>
        <v xml:space="preserve"> </v>
      </c>
      <c r="CQ63" s="523" t="str">
        <f t="shared" si="51"/>
        <v xml:space="preserve"> </v>
      </c>
      <c r="CR63" s="523" t="str">
        <f t="shared" si="51"/>
        <v xml:space="preserve"> </v>
      </c>
      <c r="CS63" s="523" t="str">
        <f t="shared" si="51"/>
        <v xml:space="preserve"> </v>
      </c>
      <c r="CT63" s="523" t="str">
        <f t="shared" si="51"/>
        <v xml:space="preserve"> </v>
      </c>
      <c r="CU63" s="523" t="str">
        <f t="shared" si="51"/>
        <v xml:space="preserve"> </v>
      </c>
      <c r="CV63" s="523" t="str">
        <f t="shared" si="51"/>
        <v xml:space="preserve"> </v>
      </c>
      <c r="CW63" s="523" t="str">
        <f t="shared" si="51"/>
        <v xml:space="preserve"> </v>
      </c>
      <c r="CX63" s="523" t="str">
        <f t="shared" si="51"/>
        <v xml:space="preserve"> </v>
      </c>
      <c r="CY63" s="523" t="str">
        <f t="shared" si="51"/>
        <v xml:space="preserve"> </v>
      </c>
      <c r="CZ63" s="523" t="str">
        <f t="shared" si="51"/>
        <v xml:space="preserve"> </v>
      </c>
      <c r="DA63" s="523" t="str">
        <f t="shared" si="51"/>
        <v xml:space="preserve"> </v>
      </c>
      <c r="DB63" s="523" t="str">
        <f t="shared" si="51"/>
        <v xml:space="preserve"> </v>
      </c>
      <c r="DC63" s="523" t="str">
        <f t="shared" si="51"/>
        <v xml:space="preserve"> </v>
      </c>
      <c r="DD63" s="523" t="str">
        <f t="shared" si="51"/>
        <v xml:space="preserve"> </v>
      </c>
      <c r="DE63" s="523" t="str">
        <f t="shared" si="51"/>
        <v xml:space="preserve"> </v>
      </c>
      <c r="DF63" s="523" t="str">
        <f t="shared" si="51"/>
        <v xml:space="preserve"> </v>
      </c>
      <c r="DG63" s="523" t="str">
        <f t="shared" si="51"/>
        <v xml:space="preserve"> </v>
      </c>
      <c r="DH63" s="523" t="str">
        <f t="shared" si="51"/>
        <v xml:space="preserve"> </v>
      </c>
      <c r="DI63" s="523" t="str">
        <f t="shared" si="51"/>
        <v xml:space="preserve"> </v>
      </c>
      <c r="DJ63" s="523" t="str">
        <f t="shared" si="51"/>
        <v xml:space="preserve"> </v>
      </c>
      <c r="DK63" s="523" t="str">
        <f t="shared" si="51"/>
        <v xml:space="preserve"> </v>
      </c>
      <c r="DL63" s="523" t="str">
        <f t="shared" si="51"/>
        <v xml:space="preserve"> </v>
      </c>
      <c r="DM63" s="523" t="str">
        <f t="shared" si="51"/>
        <v xml:space="preserve"> </v>
      </c>
      <c r="DN63" s="523" t="str">
        <f t="shared" si="51"/>
        <v xml:space="preserve"> </v>
      </c>
      <c r="DO63" s="523" t="str">
        <f t="shared" si="51"/>
        <v xml:space="preserve"> </v>
      </c>
      <c r="DP63" s="523" t="str">
        <f t="shared" si="51"/>
        <v xml:space="preserve"> </v>
      </c>
      <c r="DQ63" s="523" t="str">
        <f t="shared" si="51"/>
        <v xml:space="preserve"> </v>
      </c>
      <c r="DR63" s="523" t="str">
        <f t="shared" si="51"/>
        <v xml:space="preserve"> </v>
      </c>
      <c r="DS63" s="523" t="str">
        <f t="shared" si="51"/>
        <v xml:space="preserve"> </v>
      </c>
      <c r="DT63" s="523" t="str">
        <f t="shared" si="51"/>
        <v xml:space="preserve"> </v>
      </c>
      <c r="DU63" s="523" t="str">
        <f t="shared" si="51"/>
        <v xml:space="preserve"> </v>
      </c>
      <c r="DV63" s="523" t="str">
        <f t="shared" si="51"/>
        <v xml:space="preserve"> </v>
      </c>
      <c r="DW63" s="523" t="str">
        <f t="shared" si="51"/>
        <v xml:space="preserve"> </v>
      </c>
      <c r="DX63" s="523" t="str">
        <f t="shared" si="51"/>
        <v xml:space="preserve"> </v>
      </c>
      <c r="DY63" s="523" t="str">
        <f t="shared" si="51"/>
        <v xml:space="preserve"> </v>
      </c>
      <c r="DZ63" s="523" t="str">
        <f t="shared" si="51"/>
        <v xml:space="preserve"> </v>
      </c>
      <c r="EA63" s="523" t="str">
        <f t="shared" si="51"/>
        <v xml:space="preserve"> </v>
      </c>
      <c r="EB63" s="523" t="str">
        <f t="shared" ref="EB63:GM63" si="52">IF(EB62=" "," ",EA63)</f>
        <v xml:space="preserve"> </v>
      </c>
      <c r="EC63" s="523" t="str">
        <f t="shared" si="52"/>
        <v xml:space="preserve"> </v>
      </c>
      <c r="ED63" s="523" t="str">
        <f t="shared" si="52"/>
        <v xml:space="preserve"> </v>
      </c>
      <c r="EE63" s="523" t="str">
        <f t="shared" si="52"/>
        <v xml:space="preserve"> </v>
      </c>
      <c r="EF63" s="523" t="str">
        <f t="shared" si="52"/>
        <v xml:space="preserve"> </v>
      </c>
      <c r="EG63" s="523" t="str">
        <f t="shared" si="52"/>
        <v xml:space="preserve"> </v>
      </c>
      <c r="EH63" s="523" t="str">
        <f t="shared" si="52"/>
        <v xml:space="preserve"> </v>
      </c>
      <c r="EI63" s="523" t="str">
        <f t="shared" si="52"/>
        <v xml:space="preserve"> </v>
      </c>
      <c r="EJ63" s="523" t="str">
        <f t="shared" si="52"/>
        <v xml:space="preserve"> </v>
      </c>
      <c r="EK63" s="523" t="str">
        <f t="shared" si="52"/>
        <v xml:space="preserve"> </v>
      </c>
      <c r="EL63" s="523" t="str">
        <f t="shared" si="52"/>
        <v xml:space="preserve"> </v>
      </c>
      <c r="EM63" s="523" t="str">
        <f t="shared" si="52"/>
        <v xml:space="preserve"> </v>
      </c>
      <c r="EN63" s="523" t="str">
        <f t="shared" si="52"/>
        <v xml:space="preserve"> </v>
      </c>
      <c r="EO63" s="523" t="str">
        <f t="shared" si="52"/>
        <v xml:space="preserve"> </v>
      </c>
      <c r="EP63" s="523" t="str">
        <f t="shared" si="52"/>
        <v xml:space="preserve"> </v>
      </c>
      <c r="EQ63" s="523" t="str">
        <f t="shared" si="52"/>
        <v xml:space="preserve"> </v>
      </c>
      <c r="ER63" s="523" t="str">
        <f t="shared" si="52"/>
        <v xml:space="preserve"> </v>
      </c>
      <c r="ES63" s="523" t="str">
        <f t="shared" si="52"/>
        <v xml:space="preserve"> </v>
      </c>
      <c r="ET63" s="523" t="str">
        <f t="shared" si="52"/>
        <v xml:space="preserve"> </v>
      </c>
      <c r="EU63" s="523" t="str">
        <f t="shared" si="52"/>
        <v xml:space="preserve"> </v>
      </c>
      <c r="EV63" s="523" t="str">
        <f t="shared" si="52"/>
        <v xml:space="preserve"> </v>
      </c>
      <c r="EW63" s="523" t="str">
        <f t="shared" si="52"/>
        <v xml:space="preserve"> </v>
      </c>
      <c r="EX63" s="523" t="str">
        <f t="shared" si="52"/>
        <v xml:space="preserve"> </v>
      </c>
      <c r="EY63" s="523" t="str">
        <f t="shared" si="52"/>
        <v xml:space="preserve"> </v>
      </c>
      <c r="EZ63" s="523" t="str">
        <f t="shared" si="52"/>
        <v xml:space="preserve"> </v>
      </c>
      <c r="FA63" s="523" t="str">
        <f t="shared" si="52"/>
        <v xml:space="preserve"> </v>
      </c>
      <c r="FB63" s="523" t="str">
        <f t="shared" si="52"/>
        <v xml:space="preserve"> </v>
      </c>
      <c r="FC63" s="523" t="str">
        <f t="shared" si="52"/>
        <v xml:space="preserve"> </v>
      </c>
      <c r="FD63" s="523" t="str">
        <f t="shared" si="52"/>
        <v xml:space="preserve"> </v>
      </c>
      <c r="FE63" s="523" t="str">
        <f t="shared" si="52"/>
        <v xml:space="preserve"> </v>
      </c>
      <c r="FF63" s="523" t="str">
        <f t="shared" si="52"/>
        <v xml:space="preserve"> </v>
      </c>
      <c r="FG63" s="523" t="str">
        <f t="shared" si="52"/>
        <v xml:space="preserve"> </v>
      </c>
      <c r="FH63" s="523" t="str">
        <f t="shared" si="52"/>
        <v xml:space="preserve"> </v>
      </c>
      <c r="FI63" s="523" t="str">
        <f t="shared" si="52"/>
        <v xml:space="preserve"> </v>
      </c>
      <c r="FJ63" s="523" t="str">
        <f t="shared" si="52"/>
        <v xml:space="preserve"> </v>
      </c>
      <c r="FK63" s="523" t="str">
        <f t="shared" si="52"/>
        <v xml:space="preserve"> </v>
      </c>
      <c r="FL63" s="523" t="str">
        <f t="shared" si="52"/>
        <v xml:space="preserve"> </v>
      </c>
      <c r="FM63" s="523" t="str">
        <f t="shared" si="52"/>
        <v xml:space="preserve"> </v>
      </c>
      <c r="FN63" s="523" t="str">
        <f t="shared" si="52"/>
        <v xml:space="preserve"> </v>
      </c>
      <c r="FO63" s="523" t="str">
        <f t="shared" si="52"/>
        <v xml:space="preserve"> </v>
      </c>
      <c r="FP63" s="523" t="str">
        <f t="shared" si="52"/>
        <v xml:space="preserve"> </v>
      </c>
      <c r="FQ63" s="523" t="str">
        <f t="shared" si="52"/>
        <v xml:space="preserve"> </v>
      </c>
      <c r="FR63" s="523" t="str">
        <f t="shared" si="52"/>
        <v xml:space="preserve"> </v>
      </c>
      <c r="FS63" s="523" t="str">
        <f t="shared" si="52"/>
        <v xml:space="preserve"> </v>
      </c>
      <c r="FT63" s="523" t="str">
        <f t="shared" si="52"/>
        <v xml:space="preserve"> </v>
      </c>
      <c r="FU63" s="523" t="str">
        <f t="shared" si="52"/>
        <v xml:space="preserve"> </v>
      </c>
      <c r="FV63" s="523" t="str">
        <f t="shared" si="52"/>
        <v xml:space="preserve"> </v>
      </c>
      <c r="FW63" s="523" t="str">
        <f t="shared" si="52"/>
        <v xml:space="preserve"> </v>
      </c>
      <c r="FX63" s="523" t="str">
        <f t="shared" si="52"/>
        <v xml:space="preserve"> </v>
      </c>
      <c r="FY63" s="523" t="str">
        <f t="shared" si="52"/>
        <v xml:space="preserve"> </v>
      </c>
      <c r="FZ63" s="523" t="str">
        <f t="shared" si="52"/>
        <v xml:space="preserve"> </v>
      </c>
      <c r="GA63" s="523" t="str">
        <f t="shared" si="52"/>
        <v xml:space="preserve"> </v>
      </c>
      <c r="GB63" s="523" t="str">
        <f t="shared" si="52"/>
        <v xml:space="preserve"> </v>
      </c>
      <c r="GC63" s="523" t="str">
        <f t="shared" si="52"/>
        <v xml:space="preserve"> </v>
      </c>
      <c r="GD63" s="523" t="str">
        <f t="shared" si="52"/>
        <v xml:space="preserve"> </v>
      </c>
      <c r="GE63" s="523" t="str">
        <f t="shared" si="52"/>
        <v xml:space="preserve"> </v>
      </c>
      <c r="GF63" s="523" t="str">
        <f t="shared" si="52"/>
        <v xml:space="preserve"> </v>
      </c>
      <c r="GG63" s="523" t="str">
        <f t="shared" si="52"/>
        <v xml:space="preserve"> </v>
      </c>
      <c r="GH63" s="523" t="str">
        <f t="shared" si="52"/>
        <v xml:space="preserve"> </v>
      </c>
      <c r="GI63" s="523" t="str">
        <f t="shared" si="52"/>
        <v xml:space="preserve"> </v>
      </c>
      <c r="GJ63" s="523" t="str">
        <f t="shared" si="52"/>
        <v xml:space="preserve"> </v>
      </c>
      <c r="GK63" s="523" t="str">
        <f t="shared" si="52"/>
        <v xml:space="preserve"> </v>
      </c>
      <c r="GL63" s="523" t="str">
        <f t="shared" si="52"/>
        <v xml:space="preserve"> </v>
      </c>
      <c r="GM63" s="523" t="str">
        <f t="shared" si="52"/>
        <v xml:space="preserve"> </v>
      </c>
      <c r="GN63" s="523" t="str">
        <f t="shared" ref="GN63:IV63" si="53">IF(GN62=" "," ",GM63)</f>
        <v xml:space="preserve"> </v>
      </c>
      <c r="GO63" s="523" t="str">
        <f t="shared" si="53"/>
        <v xml:space="preserve"> </v>
      </c>
      <c r="GP63" s="523" t="str">
        <f t="shared" si="53"/>
        <v xml:space="preserve"> </v>
      </c>
      <c r="GQ63" s="523" t="str">
        <f t="shared" si="53"/>
        <v xml:space="preserve"> </v>
      </c>
      <c r="GR63" s="523" t="str">
        <f t="shared" si="53"/>
        <v xml:space="preserve"> </v>
      </c>
      <c r="GS63" s="523" t="str">
        <f t="shared" si="53"/>
        <v xml:space="preserve"> </v>
      </c>
      <c r="GT63" s="523" t="str">
        <f t="shared" si="53"/>
        <v xml:space="preserve"> </v>
      </c>
      <c r="GU63" s="523" t="str">
        <f t="shared" si="53"/>
        <v xml:space="preserve"> </v>
      </c>
      <c r="GV63" s="523" t="str">
        <f t="shared" si="53"/>
        <v xml:space="preserve"> </v>
      </c>
      <c r="GW63" s="523" t="str">
        <f t="shared" si="53"/>
        <v xml:space="preserve"> </v>
      </c>
      <c r="GX63" s="523" t="str">
        <f t="shared" si="53"/>
        <v xml:space="preserve"> </v>
      </c>
      <c r="GY63" s="523" t="str">
        <f t="shared" si="53"/>
        <v xml:space="preserve"> </v>
      </c>
      <c r="GZ63" s="523" t="str">
        <f t="shared" si="53"/>
        <v xml:space="preserve"> </v>
      </c>
      <c r="HA63" s="523" t="str">
        <f t="shared" si="53"/>
        <v xml:space="preserve"> </v>
      </c>
      <c r="HB63" s="523" t="str">
        <f t="shared" si="53"/>
        <v xml:space="preserve"> </v>
      </c>
      <c r="HC63" s="523" t="str">
        <f t="shared" si="53"/>
        <v xml:space="preserve"> </v>
      </c>
      <c r="HD63" s="523" t="str">
        <f t="shared" si="53"/>
        <v xml:space="preserve"> </v>
      </c>
      <c r="HE63" s="523" t="str">
        <f t="shared" si="53"/>
        <v xml:space="preserve"> </v>
      </c>
      <c r="HF63" s="523" t="str">
        <f t="shared" si="53"/>
        <v xml:space="preserve"> </v>
      </c>
      <c r="HG63" s="523" t="str">
        <f t="shared" si="53"/>
        <v xml:space="preserve"> </v>
      </c>
      <c r="HH63" s="523" t="str">
        <f t="shared" si="53"/>
        <v xml:space="preserve"> </v>
      </c>
      <c r="HI63" s="523" t="str">
        <f t="shared" si="53"/>
        <v xml:space="preserve"> </v>
      </c>
      <c r="HJ63" s="523" t="str">
        <f t="shared" si="53"/>
        <v xml:space="preserve"> </v>
      </c>
      <c r="HK63" s="523" t="str">
        <f t="shared" si="53"/>
        <v xml:space="preserve"> </v>
      </c>
      <c r="HL63" s="523" t="str">
        <f t="shared" si="53"/>
        <v xml:space="preserve"> </v>
      </c>
      <c r="HM63" s="523" t="str">
        <f t="shared" si="53"/>
        <v xml:space="preserve"> </v>
      </c>
      <c r="HN63" s="523" t="str">
        <f t="shared" si="53"/>
        <v xml:space="preserve"> </v>
      </c>
      <c r="HO63" s="523" t="str">
        <f t="shared" si="53"/>
        <v xml:space="preserve"> </v>
      </c>
      <c r="HP63" s="523" t="str">
        <f t="shared" si="53"/>
        <v xml:space="preserve"> </v>
      </c>
      <c r="HQ63" s="523" t="str">
        <f t="shared" si="53"/>
        <v xml:space="preserve"> </v>
      </c>
      <c r="HR63" s="523" t="str">
        <f t="shared" si="53"/>
        <v xml:space="preserve"> </v>
      </c>
      <c r="HS63" s="523" t="str">
        <f t="shared" si="53"/>
        <v xml:space="preserve"> </v>
      </c>
      <c r="HT63" s="523" t="str">
        <f t="shared" si="53"/>
        <v xml:space="preserve"> </v>
      </c>
      <c r="HU63" s="523" t="str">
        <f t="shared" si="53"/>
        <v xml:space="preserve"> </v>
      </c>
      <c r="HV63" s="523" t="str">
        <f t="shared" si="53"/>
        <v xml:space="preserve"> </v>
      </c>
      <c r="HW63" s="523" t="str">
        <f t="shared" si="53"/>
        <v xml:space="preserve"> </v>
      </c>
      <c r="HX63" s="523" t="str">
        <f t="shared" si="53"/>
        <v xml:space="preserve"> </v>
      </c>
      <c r="HY63" s="523" t="str">
        <f t="shared" si="53"/>
        <v xml:space="preserve"> </v>
      </c>
      <c r="HZ63" s="523" t="str">
        <f t="shared" si="53"/>
        <v xml:space="preserve"> </v>
      </c>
      <c r="IA63" s="523" t="str">
        <f t="shared" si="53"/>
        <v xml:space="preserve"> </v>
      </c>
      <c r="IB63" s="523" t="str">
        <f t="shared" si="53"/>
        <v xml:space="preserve"> </v>
      </c>
      <c r="IC63" s="523" t="str">
        <f t="shared" si="53"/>
        <v xml:space="preserve"> </v>
      </c>
      <c r="ID63" s="523" t="str">
        <f t="shared" si="53"/>
        <v xml:space="preserve"> </v>
      </c>
      <c r="IE63" s="523" t="str">
        <f t="shared" si="53"/>
        <v xml:space="preserve"> </v>
      </c>
      <c r="IF63" s="523" t="str">
        <f t="shared" si="53"/>
        <v xml:space="preserve"> </v>
      </c>
      <c r="IG63" s="523" t="str">
        <f t="shared" si="53"/>
        <v xml:space="preserve"> </v>
      </c>
      <c r="IH63" s="523" t="str">
        <f t="shared" si="53"/>
        <v xml:space="preserve"> </v>
      </c>
      <c r="II63" s="523" t="str">
        <f t="shared" si="53"/>
        <v xml:space="preserve"> </v>
      </c>
      <c r="IJ63" s="523" t="str">
        <f t="shared" si="53"/>
        <v xml:space="preserve"> </v>
      </c>
      <c r="IK63" s="523" t="str">
        <f t="shared" si="53"/>
        <v xml:space="preserve"> </v>
      </c>
      <c r="IL63" s="523" t="str">
        <f t="shared" si="53"/>
        <v xml:space="preserve"> </v>
      </c>
      <c r="IM63" s="523" t="str">
        <f t="shared" si="53"/>
        <v xml:space="preserve"> </v>
      </c>
      <c r="IN63" s="523" t="str">
        <f t="shared" si="53"/>
        <v xml:space="preserve"> </v>
      </c>
      <c r="IO63" s="523" t="str">
        <f t="shared" si="53"/>
        <v xml:space="preserve"> </v>
      </c>
      <c r="IP63" s="523" t="str">
        <f t="shared" si="53"/>
        <v xml:space="preserve"> </v>
      </c>
      <c r="IQ63" s="523" t="str">
        <f t="shared" si="53"/>
        <v xml:space="preserve"> </v>
      </c>
      <c r="IR63" s="523" t="str">
        <f t="shared" si="53"/>
        <v xml:space="preserve"> </v>
      </c>
      <c r="IS63" s="523" t="str">
        <f t="shared" si="53"/>
        <v xml:space="preserve"> </v>
      </c>
      <c r="IT63" s="523" t="str">
        <f t="shared" si="53"/>
        <v xml:space="preserve"> </v>
      </c>
      <c r="IU63" s="523" t="str">
        <f t="shared" si="53"/>
        <v xml:space="preserve"> </v>
      </c>
      <c r="IV63" s="523" t="str">
        <f t="shared" si="53"/>
        <v xml:space="preserve"> </v>
      </c>
    </row>
    <row r="64" spans="1:256" s="523" customFormat="1" x14ac:dyDescent="0.15">
      <c r="A64" s="525" t="s">
        <v>94</v>
      </c>
      <c r="C64" s="523" t="e">
        <f>C63-C65</f>
        <v>#NUM!</v>
      </c>
      <c r="D64" s="523" t="str">
        <f t="shared" ref="D64:BO64" si="54">IF(D62=" "," ",D63-D65)</f>
        <v xml:space="preserve"> </v>
      </c>
      <c r="E64" s="523" t="str">
        <f t="shared" si="54"/>
        <v xml:space="preserve"> </v>
      </c>
      <c r="F64" s="523" t="str">
        <f t="shared" si="54"/>
        <v xml:space="preserve"> </v>
      </c>
      <c r="G64" s="523" t="str">
        <f t="shared" si="54"/>
        <v xml:space="preserve"> </v>
      </c>
      <c r="H64" s="523" t="str">
        <f t="shared" si="54"/>
        <v xml:space="preserve"> </v>
      </c>
      <c r="I64" s="523" t="str">
        <f t="shared" si="54"/>
        <v xml:space="preserve"> </v>
      </c>
      <c r="J64" s="523" t="str">
        <f t="shared" si="54"/>
        <v xml:space="preserve"> </v>
      </c>
      <c r="K64" s="523" t="str">
        <f t="shared" si="54"/>
        <v xml:space="preserve"> </v>
      </c>
      <c r="L64" s="523" t="str">
        <f t="shared" si="54"/>
        <v xml:space="preserve"> </v>
      </c>
      <c r="M64" s="523" t="str">
        <f t="shared" si="54"/>
        <v xml:space="preserve"> </v>
      </c>
      <c r="N64" s="523" t="str">
        <f t="shared" si="54"/>
        <v xml:space="preserve"> </v>
      </c>
      <c r="O64" s="523" t="str">
        <f t="shared" si="54"/>
        <v xml:space="preserve"> </v>
      </c>
      <c r="P64" s="523" t="str">
        <f t="shared" si="54"/>
        <v xml:space="preserve"> </v>
      </c>
      <c r="Q64" s="523" t="str">
        <f t="shared" si="54"/>
        <v xml:space="preserve"> </v>
      </c>
      <c r="R64" s="523" t="str">
        <f t="shared" si="54"/>
        <v xml:space="preserve"> </v>
      </c>
      <c r="S64" s="523" t="str">
        <f t="shared" si="54"/>
        <v xml:space="preserve"> </v>
      </c>
      <c r="T64" s="523" t="str">
        <f t="shared" si="54"/>
        <v xml:space="preserve"> </v>
      </c>
      <c r="U64" s="523" t="str">
        <f t="shared" si="54"/>
        <v xml:space="preserve"> </v>
      </c>
      <c r="V64" s="523" t="str">
        <f t="shared" si="54"/>
        <v xml:space="preserve"> </v>
      </c>
      <c r="W64" s="523" t="str">
        <f t="shared" si="54"/>
        <v xml:space="preserve"> </v>
      </c>
      <c r="X64" s="523" t="str">
        <f t="shared" si="54"/>
        <v xml:space="preserve"> </v>
      </c>
      <c r="Y64" s="523" t="str">
        <f t="shared" si="54"/>
        <v xml:space="preserve"> </v>
      </c>
      <c r="Z64" s="523" t="str">
        <f t="shared" si="54"/>
        <v xml:space="preserve"> </v>
      </c>
      <c r="AA64" s="523" t="str">
        <f t="shared" si="54"/>
        <v xml:space="preserve"> </v>
      </c>
      <c r="AB64" s="523" t="str">
        <f t="shared" si="54"/>
        <v xml:space="preserve"> </v>
      </c>
      <c r="AC64" s="523" t="str">
        <f t="shared" si="54"/>
        <v xml:space="preserve"> </v>
      </c>
      <c r="AD64" s="523" t="str">
        <f t="shared" si="54"/>
        <v xml:space="preserve"> </v>
      </c>
      <c r="AE64" s="523" t="str">
        <f t="shared" si="54"/>
        <v xml:space="preserve"> </v>
      </c>
      <c r="AF64" s="523" t="str">
        <f t="shared" si="54"/>
        <v xml:space="preserve"> </v>
      </c>
      <c r="AG64" s="523" t="str">
        <f t="shared" si="54"/>
        <v xml:space="preserve"> </v>
      </c>
      <c r="AH64" s="523" t="str">
        <f t="shared" si="54"/>
        <v xml:space="preserve"> </v>
      </c>
      <c r="AI64" s="523" t="str">
        <f t="shared" si="54"/>
        <v xml:space="preserve"> </v>
      </c>
      <c r="AJ64" s="523" t="str">
        <f t="shared" si="54"/>
        <v xml:space="preserve"> </v>
      </c>
      <c r="AK64" s="523" t="str">
        <f t="shared" si="54"/>
        <v xml:space="preserve"> </v>
      </c>
      <c r="AL64" s="523" t="str">
        <f t="shared" si="54"/>
        <v xml:space="preserve"> </v>
      </c>
      <c r="AM64" s="523" t="str">
        <f t="shared" si="54"/>
        <v xml:space="preserve"> </v>
      </c>
      <c r="AN64" s="523" t="str">
        <f t="shared" si="54"/>
        <v xml:space="preserve"> </v>
      </c>
      <c r="AO64" s="523" t="str">
        <f t="shared" si="54"/>
        <v xml:space="preserve"> </v>
      </c>
      <c r="AP64" s="523" t="str">
        <f t="shared" si="54"/>
        <v xml:space="preserve"> </v>
      </c>
      <c r="AQ64" s="523" t="str">
        <f t="shared" si="54"/>
        <v xml:space="preserve"> </v>
      </c>
      <c r="AR64" s="523" t="str">
        <f t="shared" si="54"/>
        <v xml:space="preserve"> </v>
      </c>
      <c r="AS64" s="523" t="str">
        <f t="shared" si="54"/>
        <v xml:space="preserve"> </v>
      </c>
      <c r="AT64" s="523" t="str">
        <f t="shared" si="54"/>
        <v xml:space="preserve"> </v>
      </c>
      <c r="AU64" s="523" t="str">
        <f t="shared" si="54"/>
        <v xml:space="preserve"> </v>
      </c>
      <c r="AV64" s="523" t="str">
        <f t="shared" si="54"/>
        <v xml:space="preserve"> </v>
      </c>
      <c r="AW64" s="523" t="str">
        <f t="shared" si="54"/>
        <v xml:space="preserve"> </v>
      </c>
      <c r="AX64" s="523" t="str">
        <f t="shared" si="54"/>
        <v xml:space="preserve"> </v>
      </c>
      <c r="AY64" s="523" t="str">
        <f t="shared" si="54"/>
        <v xml:space="preserve"> </v>
      </c>
      <c r="AZ64" s="523" t="str">
        <f t="shared" si="54"/>
        <v xml:space="preserve"> </v>
      </c>
      <c r="BA64" s="523" t="str">
        <f t="shared" si="54"/>
        <v xml:space="preserve"> </v>
      </c>
      <c r="BB64" s="523" t="str">
        <f t="shared" si="54"/>
        <v xml:space="preserve"> </v>
      </c>
      <c r="BC64" s="523" t="str">
        <f t="shared" si="54"/>
        <v xml:space="preserve"> </v>
      </c>
      <c r="BD64" s="523" t="str">
        <f t="shared" si="54"/>
        <v xml:space="preserve"> </v>
      </c>
      <c r="BE64" s="523" t="str">
        <f t="shared" si="54"/>
        <v xml:space="preserve"> </v>
      </c>
      <c r="BF64" s="523" t="str">
        <f t="shared" si="54"/>
        <v xml:space="preserve"> </v>
      </c>
      <c r="BG64" s="523" t="str">
        <f t="shared" si="54"/>
        <v xml:space="preserve"> </v>
      </c>
      <c r="BH64" s="523" t="str">
        <f t="shared" si="54"/>
        <v xml:space="preserve"> </v>
      </c>
      <c r="BI64" s="523" t="str">
        <f t="shared" si="54"/>
        <v xml:space="preserve"> </v>
      </c>
      <c r="BJ64" s="523" t="str">
        <f t="shared" si="54"/>
        <v xml:space="preserve"> </v>
      </c>
      <c r="BK64" s="523" t="str">
        <f t="shared" si="54"/>
        <v xml:space="preserve"> </v>
      </c>
      <c r="BL64" s="523" t="str">
        <f t="shared" si="54"/>
        <v xml:space="preserve"> </v>
      </c>
      <c r="BM64" s="523" t="str">
        <f t="shared" si="54"/>
        <v xml:space="preserve"> </v>
      </c>
      <c r="BN64" s="523" t="str">
        <f t="shared" si="54"/>
        <v xml:space="preserve"> </v>
      </c>
      <c r="BO64" s="523" t="str">
        <f t="shared" si="54"/>
        <v xml:space="preserve"> </v>
      </c>
      <c r="BP64" s="523" t="str">
        <f t="shared" ref="BP64:EA64" si="55">IF(BP62=" "," ",BP63-BP65)</f>
        <v xml:space="preserve"> </v>
      </c>
      <c r="BQ64" s="523" t="str">
        <f t="shared" si="55"/>
        <v xml:space="preserve"> </v>
      </c>
      <c r="BR64" s="523" t="str">
        <f t="shared" si="55"/>
        <v xml:space="preserve"> </v>
      </c>
      <c r="BS64" s="523" t="str">
        <f t="shared" si="55"/>
        <v xml:space="preserve"> </v>
      </c>
      <c r="BT64" s="523" t="str">
        <f t="shared" si="55"/>
        <v xml:space="preserve"> </v>
      </c>
      <c r="BU64" s="523" t="str">
        <f t="shared" si="55"/>
        <v xml:space="preserve"> </v>
      </c>
      <c r="BV64" s="523" t="str">
        <f t="shared" si="55"/>
        <v xml:space="preserve"> </v>
      </c>
      <c r="BW64" s="523" t="str">
        <f t="shared" si="55"/>
        <v xml:space="preserve"> </v>
      </c>
      <c r="BX64" s="523" t="str">
        <f t="shared" si="55"/>
        <v xml:space="preserve"> </v>
      </c>
      <c r="BY64" s="523" t="str">
        <f t="shared" si="55"/>
        <v xml:space="preserve"> </v>
      </c>
      <c r="BZ64" s="523" t="str">
        <f t="shared" si="55"/>
        <v xml:space="preserve"> </v>
      </c>
      <c r="CA64" s="523" t="str">
        <f t="shared" si="55"/>
        <v xml:space="preserve"> </v>
      </c>
      <c r="CB64" s="523" t="str">
        <f t="shared" si="55"/>
        <v xml:space="preserve"> </v>
      </c>
      <c r="CC64" s="523" t="str">
        <f t="shared" si="55"/>
        <v xml:space="preserve"> </v>
      </c>
      <c r="CD64" s="523" t="str">
        <f t="shared" si="55"/>
        <v xml:space="preserve"> </v>
      </c>
      <c r="CE64" s="523" t="str">
        <f t="shared" si="55"/>
        <v xml:space="preserve"> </v>
      </c>
      <c r="CF64" s="523" t="str">
        <f t="shared" si="55"/>
        <v xml:space="preserve"> </v>
      </c>
      <c r="CG64" s="523" t="str">
        <f t="shared" si="55"/>
        <v xml:space="preserve"> </v>
      </c>
      <c r="CH64" s="523" t="str">
        <f t="shared" si="55"/>
        <v xml:space="preserve"> </v>
      </c>
      <c r="CI64" s="523" t="str">
        <f t="shared" si="55"/>
        <v xml:space="preserve"> </v>
      </c>
      <c r="CJ64" s="523" t="str">
        <f t="shared" si="55"/>
        <v xml:space="preserve"> </v>
      </c>
      <c r="CK64" s="523" t="str">
        <f t="shared" si="55"/>
        <v xml:space="preserve"> </v>
      </c>
      <c r="CL64" s="523" t="str">
        <f t="shared" si="55"/>
        <v xml:space="preserve"> </v>
      </c>
      <c r="CM64" s="523" t="str">
        <f t="shared" si="55"/>
        <v xml:space="preserve"> </v>
      </c>
      <c r="CN64" s="523" t="str">
        <f t="shared" si="55"/>
        <v xml:space="preserve"> </v>
      </c>
      <c r="CO64" s="523" t="str">
        <f t="shared" si="55"/>
        <v xml:space="preserve"> </v>
      </c>
      <c r="CP64" s="523" t="str">
        <f t="shared" si="55"/>
        <v xml:space="preserve"> </v>
      </c>
      <c r="CQ64" s="523" t="str">
        <f t="shared" si="55"/>
        <v xml:space="preserve"> </v>
      </c>
      <c r="CR64" s="523" t="str">
        <f t="shared" si="55"/>
        <v xml:space="preserve"> </v>
      </c>
      <c r="CS64" s="523" t="str">
        <f t="shared" si="55"/>
        <v xml:space="preserve"> </v>
      </c>
      <c r="CT64" s="523" t="str">
        <f t="shared" si="55"/>
        <v xml:space="preserve"> </v>
      </c>
      <c r="CU64" s="523" t="str">
        <f t="shared" si="55"/>
        <v xml:space="preserve"> </v>
      </c>
      <c r="CV64" s="523" t="str">
        <f t="shared" si="55"/>
        <v xml:space="preserve"> </v>
      </c>
      <c r="CW64" s="523" t="str">
        <f t="shared" si="55"/>
        <v xml:space="preserve"> </v>
      </c>
      <c r="CX64" s="523" t="str">
        <f t="shared" si="55"/>
        <v xml:space="preserve"> </v>
      </c>
      <c r="CY64" s="523" t="str">
        <f t="shared" si="55"/>
        <v xml:space="preserve"> </v>
      </c>
      <c r="CZ64" s="523" t="str">
        <f t="shared" si="55"/>
        <v xml:space="preserve"> </v>
      </c>
      <c r="DA64" s="523" t="str">
        <f t="shared" si="55"/>
        <v xml:space="preserve"> </v>
      </c>
      <c r="DB64" s="523" t="str">
        <f t="shared" si="55"/>
        <v xml:space="preserve"> </v>
      </c>
      <c r="DC64" s="523" t="str">
        <f t="shared" si="55"/>
        <v xml:space="preserve"> </v>
      </c>
      <c r="DD64" s="523" t="str">
        <f t="shared" si="55"/>
        <v xml:space="preserve"> </v>
      </c>
      <c r="DE64" s="523" t="str">
        <f t="shared" si="55"/>
        <v xml:space="preserve"> </v>
      </c>
      <c r="DF64" s="523" t="str">
        <f t="shared" si="55"/>
        <v xml:space="preserve"> </v>
      </c>
      <c r="DG64" s="523" t="str">
        <f t="shared" si="55"/>
        <v xml:space="preserve"> </v>
      </c>
      <c r="DH64" s="523" t="str">
        <f t="shared" si="55"/>
        <v xml:space="preserve"> </v>
      </c>
      <c r="DI64" s="523" t="str">
        <f t="shared" si="55"/>
        <v xml:space="preserve"> </v>
      </c>
      <c r="DJ64" s="523" t="str">
        <f t="shared" si="55"/>
        <v xml:space="preserve"> </v>
      </c>
      <c r="DK64" s="523" t="str">
        <f t="shared" si="55"/>
        <v xml:space="preserve"> </v>
      </c>
      <c r="DL64" s="523" t="str">
        <f t="shared" si="55"/>
        <v xml:space="preserve"> </v>
      </c>
      <c r="DM64" s="523" t="str">
        <f t="shared" si="55"/>
        <v xml:space="preserve"> </v>
      </c>
      <c r="DN64" s="523" t="str">
        <f t="shared" si="55"/>
        <v xml:space="preserve"> </v>
      </c>
      <c r="DO64" s="523" t="str">
        <f t="shared" si="55"/>
        <v xml:space="preserve"> </v>
      </c>
      <c r="DP64" s="523" t="str">
        <f t="shared" si="55"/>
        <v xml:space="preserve"> </v>
      </c>
      <c r="DQ64" s="523" t="str">
        <f t="shared" si="55"/>
        <v xml:space="preserve"> </v>
      </c>
      <c r="DR64" s="523" t="str">
        <f t="shared" si="55"/>
        <v xml:space="preserve"> </v>
      </c>
      <c r="DS64" s="523" t="str">
        <f t="shared" si="55"/>
        <v xml:space="preserve"> </v>
      </c>
      <c r="DT64" s="523" t="str">
        <f t="shared" si="55"/>
        <v xml:space="preserve"> </v>
      </c>
      <c r="DU64" s="523" t="str">
        <f t="shared" si="55"/>
        <v xml:space="preserve"> </v>
      </c>
      <c r="DV64" s="523" t="str">
        <f t="shared" si="55"/>
        <v xml:space="preserve"> </v>
      </c>
      <c r="DW64" s="523" t="str">
        <f t="shared" si="55"/>
        <v xml:space="preserve"> </v>
      </c>
      <c r="DX64" s="523" t="str">
        <f t="shared" si="55"/>
        <v xml:space="preserve"> </v>
      </c>
      <c r="DY64" s="523" t="str">
        <f t="shared" si="55"/>
        <v xml:space="preserve"> </v>
      </c>
      <c r="DZ64" s="523" t="str">
        <f t="shared" si="55"/>
        <v xml:space="preserve"> </v>
      </c>
      <c r="EA64" s="523" t="str">
        <f t="shared" si="55"/>
        <v xml:space="preserve"> </v>
      </c>
      <c r="EB64" s="523" t="str">
        <f t="shared" ref="EB64:GM64" si="56">IF(EB62=" "," ",EB63-EB65)</f>
        <v xml:space="preserve"> </v>
      </c>
      <c r="EC64" s="523" t="str">
        <f t="shared" si="56"/>
        <v xml:space="preserve"> </v>
      </c>
      <c r="ED64" s="523" t="str">
        <f t="shared" si="56"/>
        <v xml:space="preserve"> </v>
      </c>
      <c r="EE64" s="523" t="str">
        <f t="shared" si="56"/>
        <v xml:space="preserve"> </v>
      </c>
      <c r="EF64" s="523" t="str">
        <f t="shared" si="56"/>
        <v xml:space="preserve"> </v>
      </c>
      <c r="EG64" s="523" t="str">
        <f t="shared" si="56"/>
        <v xml:space="preserve"> </v>
      </c>
      <c r="EH64" s="523" t="str">
        <f t="shared" si="56"/>
        <v xml:space="preserve"> </v>
      </c>
      <c r="EI64" s="523" t="str">
        <f t="shared" si="56"/>
        <v xml:space="preserve"> </v>
      </c>
      <c r="EJ64" s="523" t="str">
        <f t="shared" si="56"/>
        <v xml:space="preserve"> </v>
      </c>
      <c r="EK64" s="523" t="str">
        <f t="shared" si="56"/>
        <v xml:space="preserve"> </v>
      </c>
      <c r="EL64" s="523" t="str">
        <f t="shared" si="56"/>
        <v xml:space="preserve"> </v>
      </c>
      <c r="EM64" s="523" t="str">
        <f t="shared" si="56"/>
        <v xml:space="preserve"> </v>
      </c>
      <c r="EN64" s="523" t="str">
        <f t="shared" si="56"/>
        <v xml:space="preserve"> </v>
      </c>
      <c r="EO64" s="523" t="str">
        <f t="shared" si="56"/>
        <v xml:space="preserve"> </v>
      </c>
      <c r="EP64" s="523" t="str">
        <f t="shared" si="56"/>
        <v xml:space="preserve"> </v>
      </c>
      <c r="EQ64" s="523" t="str">
        <f t="shared" si="56"/>
        <v xml:space="preserve"> </v>
      </c>
      <c r="ER64" s="523" t="str">
        <f t="shared" si="56"/>
        <v xml:space="preserve"> </v>
      </c>
      <c r="ES64" s="523" t="str">
        <f t="shared" si="56"/>
        <v xml:space="preserve"> </v>
      </c>
      <c r="ET64" s="523" t="str">
        <f t="shared" si="56"/>
        <v xml:space="preserve"> </v>
      </c>
      <c r="EU64" s="523" t="str">
        <f t="shared" si="56"/>
        <v xml:space="preserve"> </v>
      </c>
      <c r="EV64" s="523" t="str">
        <f t="shared" si="56"/>
        <v xml:space="preserve"> </v>
      </c>
      <c r="EW64" s="523" t="str">
        <f t="shared" si="56"/>
        <v xml:space="preserve"> </v>
      </c>
      <c r="EX64" s="523" t="str">
        <f t="shared" si="56"/>
        <v xml:space="preserve"> </v>
      </c>
      <c r="EY64" s="523" t="str">
        <f t="shared" si="56"/>
        <v xml:space="preserve"> </v>
      </c>
      <c r="EZ64" s="523" t="str">
        <f t="shared" si="56"/>
        <v xml:space="preserve"> </v>
      </c>
      <c r="FA64" s="523" t="str">
        <f t="shared" si="56"/>
        <v xml:space="preserve"> </v>
      </c>
      <c r="FB64" s="523" t="str">
        <f t="shared" si="56"/>
        <v xml:space="preserve"> </v>
      </c>
      <c r="FC64" s="523" t="str">
        <f t="shared" si="56"/>
        <v xml:space="preserve"> </v>
      </c>
      <c r="FD64" s="523" t="str">
        <f t="shared" si="56"/>
        <v xml:space="preserve"> </v>
      </c>
      <c r="FE64" s="523" t="str">
        <f t="shared" si="56"/>
        <v xml:space="preserve"> </v>
      </c>
      <c r="FF64" s="523" t="str">
        <f t="shared" si="56"/>
        <v xml:space="preserve"> </v>
      </c>
      <c r="FG64" s="523" t="str">
        <f t="shared" si="56"/>
        <v xml:space="preserve"> </v>
      </c>
      <c r="FH64" s="523" t="str">
        <f t="shared" si="56"/>
        <v xml:space="preserve"> </v>
      </c>
      <c r="FI64" s="523" t="str">
        <f t="shared" si="56"/>
        <v xml:space="preserve"> </v>
      </c>
      <c r="FJ64" s="523" t="str">
        <f t="shared" si="56"/>
        <v xml:space="preserve"> </v>
      </c>
      <c r="FK64" s="523" t="str">
        <f t="shared" si="56"/>
        <v xml:space="preserve"> </v>
      </c>
      <c r="FL64" s="523" t="str">
        <f t="shared" si="56"/>
        <v xml:space="preserve"> </v>
      </c>
      <c r="FM64" s="523" t="str">
        <f t="shared" si="56"/>
        <v xml:space="preserve"> </v>
      </c>
      <c r="FN64" s="523" t="str">
        <f t="shared" si="56"/>
        <v xml:space="preserve"> </v>
      </c>
      <c r="FO64" s="523" t="str">
        <f t="shared" si="56"/>
        <v xml:space="preserve"> </v>
      </c>
      <c r="FP64" s="523" t="str">
        <f t="shared" si="56"/>
        <v xml:space="preserve"> </v>
      </c>
      <c r="FQ64" s="523" t="str">
        <f t="shared" si="56"/>
        <v xml:space="preserve"> </v>
      </c>
      <c r="FR64" s="523" t="str">
        <f t="shared" si="56"/>
        <v xml:space="preserve"> </v>
      </c>
      <c r="FS64" s="523" t="str">
        <f t="shared" si="56"/>
        <v xml:space="preserve"> </v>
      </c>
      <c r="FT64" s="523" t="str">
        <f t="shared" si="56"/>
        <v xml:space="preserve"> </v>
      </c>
      <c r="FU64" s="523" t="str">
        <f t="shared" si="56"/>
        <v xml:space="preserve"> </v>
      </c>
      <c r="FV64" s="523" t="str">
        <f t="shared" si="56"/>
        <v xml:space="preserve"> </v>
      </c>
      <c r="FW64" s="523" t="str">
        <f t="shared" si="56"/>
        <v xml:space="preserve"> </v>
      </c>
      <c r="FX64" s="523" t="str">
        <f t="shared" si="56"/>
        <v xml:space="preserve"> </v>
      </c>
      <c r="FY64" s="523" t="str">
        <f t="shared" si="56"/>
        <v xml:space="preserve"> </v>
      </c>
      <c r="FZ64" s="523" t="str">
        <f t="shared" si="56"/>
        <v xml:space="preserve"> </v>
      </c>
      <c r="GA64" s="523" t="str">
        <f t="shared" si="56"/>
        <v xml:space="preserve"> </v>
      </c>
      <c r="GB64" s="523" t="str">
        <f t="shared" si="56"/>
        <v xml:space="preserve"> </v>
      </c>
      <c r="GC64" s="523" t="str">
        <f t="shared" si="56"/>
        <v xml:space="preserve"> </v>
      </c>
      <c r="GD64" s="523" t="str">
        <f t="shared" si="56"/>
        <v xml:space="preserve"> </v>
      </c>
      <c r="GE64" s="523" t="str">
        <f t="shared" si="56"/>
        <v xml:space="preserve"> </v>
      </c>
      <c r="GF64" s="523" t="str">
        <f t="shared" si="56"/>
        <v xml:space="preserve"> </v>
      </c>
      <c r="GG64" s="523" t="str">
        <f t="shared" si="56"/>
        <v xml:space="preserve"> </v>
      </c>
      <c r="GH64" s="523" t="str">
        <f t="shared" si="56"/>
        <v xml:space="preserve"> </v>
      </c>
      <c r="GI64" s="523" t="str">
        <f t="shared" si="56"/>
        <v xml:space="preserve"> </v>
      </c>
      <c r="GJ64" s="523" t="str">
        <f t="shared" si="56"/>
        <v xml:space="preserve"> </v>
      </c>
      <c r="GK64" s="523" t="str">
        <f t="shared" si="56"/>
        <v xml:space="preserve"> </v>
      </c>
      <c r="GL64" s="523" t="str">
        <f t="shared" si="56"/>
        <v xml:space="preserve"> </v>
      </c>
      <c r="GM64" s="523" t="str">
        <f t="shared" si="56"/>
        <v xml:space="preserve"> </v>
      </c>
      <c r="GN64" s="523" t="str">
        <f t="shared" ref="GN64:IV64" si="57">IF(GN62=" "," ",GN63-GN65)</f>
        <v xml:space="preserve"> </v>
      </c>
      <c r="GO64" s="523" t="str">
        <f t="shared" si="57"/>
        <v xml:space="preserve"> </v>
      </c>
      <c r="GP64" s="523" t="str">
        <f t="shared" si="57"/>
        <v xml:space="preserve"> </v>
      </c>
      <c r="GQ64" s="523" t="str">
        <f t="shared" si="57"/>
        <v xml:space="preserve"> </v>
      </c>
      <c r="GR64" s="523" t="str">
        <f t="shared" si="57"/>
        <v xml:space="preserve"> </v>
      </c>
      <c r="GS64" s="523" t="str">
        <f t="shared" si="57"/>
        <v xml:space="preserve"> </v>
      </c>
      <c r="GT64" s="523" t="str">
        <f t="shared" si="57"/>
        <v xml:space="preserve"> </v>
      </c>
      <c r="GU64" s="523" t="str">
        <f t="shared" si="57"/>
        <v xml:space="preserve"> </v>
      </c>
      <c r="GV64" s="523" t="str">
        <f t="shared" si="57"/>
        <v xml:space="preserve"> </v>
      </c>
      <c r="GW64" s="523" t="str">
        <f t="shared" si="57"/>
        <v xml:space="preserve"> </v>
      </c>
      <c r="GX64" s="523" t="str">
        <f t="shared" si="57"/>
        <v xml:space="preserve"> </v>
      </c>
      <c r="GY64" s="523" t="str">
        <f t="shared" si="57"/>
        <v xml:space="preserve"> </v>
      </c>
      <c r="GZ64" s="523" t="str">
        <f t="shared" si="57"/>
        <v xml:space="preserve"> </v>
      </c>
      <c r="HA64" s="523" t="str">
        <f t="shared" si="57"/>
        <v xml:space="preserve"> </v>
      </c>
      <c r="HB64" s="523" t="str">
        <f t="shared" si="57"/>
        <v xml:space="preserve"> </v>
      </c>
      <c r="HC64" s="523" t="str">
        <f t="shared" si="57"/>
        <v xml:space="preserve"> </v>
      </c>
      <c r="HD64" s="523" t="str">
        <f t="shared" si="57"/>
        <v xml:space="preserve"> </v>
      </c>
      <c r="HE64" s="523" t="str">
        <f t="shared" si="57"/>
        <v xml:space="preserve"> </v>
      </c>
      <c r="HF64" s="523" t="str">
        <f t="shared" si="57"/>
        <v xml:space="preserve"> </v>
      </c>
      <c r="HG64" s="523" t="str">
        <f t="shared" si="57"/>
        <v xml:space="preserve"> </v>
      </c>
      <c r="HH64" s="523" t="str">
        <f t="shared" si="57"/>
        <v xml:space="preserve"> </v>
      </c>
      <c r="HI64" s="523" t="str">
        <f t="shared" si="57"/>
        <v xml:space="preserve"> </v>
      </c>
      <c r="HJ64" s="523" t="str">
        <f t="shared" si="57"/>
        <v xml:space="preserve"> </v>
      </c>
      <c r="HK64" s="523" t="str">
        <f t="shared" si="57"/>
        <v xml:space="preserve"> </v>
      </c>
      <c r="HL64" s="523" t="str">
        <f t="shared" si="57"/>
        <v xml:space="preserve"> </v>
      </c>
      <c r="HM64" s="523" t="str">
        <f t="shared" si="57"/>
        <v xml:space="preserve"> </v>
      </c>
      <c r="HN64" s="523" t="str">
        <f t="shared" si="57"/>
        <v xml:space="preserve"> </v>
      </c>
      <c r="HO64" s="523" t="str">
        <f t="shared" si="57"/>
        <v xml:space="preserve"> </v>
      </c>
      <c r="HP64" s="523" t="str">
        <f t="shared" si="57"/>
        <v xml:space="preserve"> </v>
      </c>
      <c r="HQ64" s="523" t="str">
        <f t="shared" si="57"/>
        <v xml:space="preserve"> </v>
      </c>
      <c r="HR64" s="523" t="str">
        <f t="shared" si="57"/>
        <v xml:space="preserve"> </v>
      </c>
      <c r="HS64" s="523" t="str">
        <f t="shared" si="57"/>
        <v xml:space="preserve"> </v>
      </c>
      <c r="HT64" s="523" t="str">
        <f t="shared" si="57"/>
        <v xml:space="preserve"> </v>
      </c>
      <c r="HU64" s="523" t="str">
        <f t="shared" si="57"/>
        <v xml:space="preserve"> </v>
      </c>
      <c r="HV64" s="523" t="str">
        <f t="shared" si="57"/>
        <v xml:space="preserve"> </v>
      </c>
      <c r="HW64" s="523" t="str">
        <f t="shared" si="57"/>
        <v xml:space="preserve"> </v>
      </c>
      <c r="HX64" s="523" t="str">
        <f t="shared" si="57"/>
        <v xml:space="preserve"> </v>
      </c>
      <c r="HY64" s="523" t="str">
        <f t="shared" si="57"/>
        <v xml:space="preserve"> </v>
      </c>
      <c r="HZ64" s="523" t="str">
        <f t="shared" si="57"/>
        <v xml:space="preserve"> </v>
      </c>
      <c r="IA64" s="523" t="str">
        <f t="shared" si="57"/>
        <v xml:space="preserve"> </v>
      </c>
      <c r="IB64" s="523" t="str">
        <f t="shared" si="57"/>
        <v xml:space="preserve"> </v>
      </c>
      <c r="IC64" s="523" t="str">
        <f t="shared" si="57"/>
        <v xml:space="preserve"> </v>
      </c>
      <c r="ID64" s="523" t="str">
        <f t="shared" si="57"/>
        <v xml:space="preserve"> </v>
      </c>
      <c r="IE64" s="523" t="str">
        <f t="shared" si="57"/>
        <v xml:space="preserve"> </v>
      </c>
      <c r="IF64" s="523" t="str">
        <f t="shared" si="57"/>
        <v xml:space="preserve"> </v>
      </c>
      <c r="IG64" s="523" t="str">
        <f t="shared" si="57"/>
        <v xml:space="preserve"> </v>
      </c>
      <c r="IH64" s="523" t="str">
        <f t="shared" si="57"/>
        <v xml:space="preserve"> </v>
      </c>
      <c r="II64" s="523" t="str">
        <f t="shared" si="57"/>
        <v xml:space="preserve"> </v>
      </c>
      <c r="IJ64" s="523" t="str">
        <f t="shared" si="57"/>
        <v xml:space="preserve"> </v>
      </c>
      <c r="IK64" s="523" t="str">
        <f t="shared" si="57"/>
        <v xml:space="preserve"> </v>
      </c>
      <c r="IL64" s="523" t="str">
        <f t="shared" si="57"/>
        <v xml:space="preserve"> </v>
      </c>
      <c r="IM64" s="523" t="str">
        <f t="shared" si="57"/>
        <v xml:space="preserve"> </v>
      </c>
      <c r="IN64" s="523" t="str">
        <f t="shared" si="57"/>
        <v xml:space="preserve"> </v>
      </c>
      <c r="IO64" s="523" t="str">
        <f t="shared" si="57"/>
        <v xml:space="preserve"> </v>
      </c>
      <c r="IP64" s="523" t="str">
        <f t="shared" si="57"/>
        <v xml:space="preserve"> </v>
      </c>
      <c r="IQ64" s="523" t="str">
        <f t="shared" si="57"/>
        <v xml:space="preserve"> </v>
      </c>
      <c r="IR64" s="523" t="str">
        <f t="shared" si="57"/>
        <v xml:space="preserve"> </v>
      </c>
      <c r="IS64" s="523" t="str">
        <f t="shared" si="57"/>
        <v xml:space="preserve"> </v>
      </c>
      <c r="IT64" s="523" t="str">
        <f t="shared" si="57"/>
        <v xml:space="preserve"> </v>
      </c>
      <c r="IU64" s="523" t="str">
        <f t="shared" si="57"/>
        <v xml:space="preserve"> </v>
      </c>
      <c r="IV64" s="523" t="str">
        <f t="shared" si="57"/>
        <v xml:space="preserve"> </v>
      </c>
    </row>
    <row r="65" spans="1:256" s="523" customFormat="1" x14ac:dyDescent="0.15">
      <c r="A65" s="525" t="s">
        <v>624</v>
      </c>
      <c r="C65" s="523">
        <f>$B$66*$E$57/12</f>
        <v>0</v>
      </c>
      <c r="D65" s="523" t="str">
        <f>IF(D62=" "," ",C66*$E$57/12)</f>
        <v xml:space="preserve"> </v>
      </c>
      <c r="E65" s="523" t="str">
        <f t="shared" ref="E65:BP65" si="58">IF(E62=" "," ",D66*$E$57/12)</f>
        <v xml:space="preserve"> </v>
      </c>
      <c r="F65" s="523" t="str">
        <f t="shared" si="58"/>
        <v xml:space="preserve"> </v>
      </c>
      <c r="G65" s="523" t="str">
        <f t="shared" si="58"/>
        <v xml:space="preserve"> </v>
      </c>
      <c r="H65" s="523" t="str">
        <f t="shared" si="58"/>
        <v xml:space="preserve"> </v>
      </c>
      <c r="I65" s="523" t="str">
        <f t="shared" si="58"/>
        <v xml:space="preserve"> </v>
      </c>
      <c r="J65" s="523" t="str">
        <f t="shared" si="58"/>
        <v xml:space="preserve"> </v>
      </c>
      <c r="K65" s="523" t="str">
        <f t="shared" si="58"/>
        <v xml:space="preserve"> </v>
      </c>
      <c r="L65" s="523" t="str">
        <f t="shared" si="58"/>
        <v xml:space="preserve"> </v>
      </c>
      <c r="M65" s="523" t="str">
        <f t="shared" si="58"/>
        <v xml:space="preserve"> </v>
      </c>
      <c r="N65" s="523" t="str">
        <f t="shared" si="58"/>
        <v xml:space="preserve"> </v>
      </c>
      <c r="O65" s="523" t="str">
        <f t="shared" si="58"/>
        <v xml:space="preserve"> </v>
      </c>
      <c r="P65" s="523" t="str">
        <f t="shared" si="58"/>
        <v xml:space="preserve"> </v>
      </c>
      <c r="Q65" s="523" t="str">
        <f t="shared" si="58"/>
        <v xml:space="preserve"> </v>
      </c>
      <c r="R65" s="523" t="str">
        <f t="shared" si="58"/>
        <v xml:space="preserve"> </v>
      </c>
      <c r="S65" s="523" t="str">
        <f t="shared" si="58"/>
        <v xml:space="preserve"> </v>
      </c>
      <c r="T65" s="523" t="str">
        <f t="shared" si="58"/>
        <v xml:space="preserve"> </v>
      </c>
      <c r="U65" s="523" t="str">
        <f t="shared" si="58"/>
        <v xml:space="preserve"> </v>
      </c>
      <c r="V65" s="523" t="str">
        <f t="shared" si="58"/>
        <v xml:space="preserve"> </v>
      </c>
      <c r="W65" s="523" t="str">
        <f t="shared" si="58"/>
        <v xml:space="preserve"> </v>
      </c>
      <c r="X65" s="523" t="str">
        <f t="shared" si="58"/>
        <v xml:space="preserve"> </v>
      </c>
      <c r="Y65" s="523" t="str">
        <f t="shared" si="58"/>
        <v xml:space="preserve"> </v>
      </c>
      <c r="Z65" s="523" t="str">
        <f t="shared" si="58"/>
        <v xml:space="preserve"> </v>
      </c>
      <c r="AA65" s="523" t="str">
        <f t="shared" si="58"/>
        <v xml:space="preserve"> </v>
      </c>
      <c r="AB65" s="523" t="str">
        <f t="shared" si="58"/>
        <v xml:space="preserve"> </v>
      </c>
      <c r="AC65" s="523" t="str">
        <f t="shared" si="58"/>
        <v xml:space="preserve"> </v>
      </c>
      <c r="AD65" s="523" t="str">
        <f t="shared" si="58"/>
        <v xml:space="preserve"> </v>
      </c>
      <c r="AE65" s="523" t="str">
        <f t="shared" si="58"/>
        <v xml:space="preserve"> </v>
      </c>
      <c r="AF65" s="523" t="str">
        <f t="shared" si="58"/>
        <v xml:space="preserve"> </v>
      </c>
      <c r="AG65" s="523" t="str">
        <f t="shared" si="58"/>
        <v xml:space="preserve"> </v>
      </c>
      <c r="AH65" s="523" t="str">
        <f t="shared" si="58"/>
        <v xml:space="preserve"> </v>
      </c>
      <c r="AI65" s="523" t="str">
        <f t="shared" si="58"/>
        <v xml:space="preserve"> </v>
      </c>
      <c r="AJ65" s="523" t="str">
        <f t="shared" si="58"/>
        <v xml:space="preserve"> </v>
      </c>
      <c r="AK65" s="523" t="str">
        <f t="shared" si="58"/>
        <v xml:space="preserve"> </v>
      </c>
      <c r="AL65" s="523" t="str">
        <f t="shared" si="58"/>
        <v xml:space="preserve"> </v>
      </c>
      <c r="AM65" s="523" t="str">
        <f t="shared" si="58"/>
        <v xml:space="preserve"> </v>
      </c>
      <c r="AN65" s="523" t="str">
        <f t="shared" si="58"/>
        <v xml:space="preserve"> </v>
      </c>
      <c r="AO65" s="523" t="str">
        <f t="shared" si="58"/>
        <v xml:space="preserve"> </v>
      </c>
      <c r="AP65" s="523" t="str">
        <f t="shared" si="58"/>
        <v xml:space="preserve"> </v>
      </c>
      <c r="AQ65" s="523" t="str">
        <f t="shared" si="58"/>
        <v xml:space="preserve"> </v>
      </c>
      <c r="AR65" s="523" t="str">
        <f t="shared" si="58"/>
        <v xml:space="preserve"> </v>
      </c>
      <c r="AS65" s="523" t="str">
        <f t="shared" si="58"/>
        <v xml:space="preserve"> </v>
      </c>
      <c r="AT65" s="523" t="str">
        <f t="shared" si="58"/>
        <v xml:space="preserve"> </v>
      </c>
      <c r="AU65" s="523" t="str">
        <f t="shared" si="58"/>
        <v xml:space="preserve"> </v>
      </c>
      <c r="AV65" s="523" t="str">
        <f t="shared" si="58"/>
        <v xml:space="preserve"> </v>
      </c>
      <c r="AW65" s="523" t="str">
        <f t="shared" si="58"/>
        <v xml:space="preserve"> </v>
      </c>
      <c r="AX65" s="523" t="str">
        <f t="shared" si="58"/>
        <v xml:space="preserve"> </v>
      </c>
      <c r="AY65" s="523" t="str">
        <f t="shared" si="58"/>
        <v xml:space="preserve"> </v>
      </c>
      <c r="AZ65" s="523" t="str">
        <f t="shared" si="58"/>
        <v xml:space="preserve"> </v>
      </c>
      <c r="BA65" s="523" t="str">
        <f t="shared" si="58"/>
        <v xml:space="preserve"> </v>
      </c>
      <c r="BB65" s="523" t="str">
        <f t="shared" si="58"/>
        <v xml:space="preserve"> </v>
      </c>
      <c r="BC65" s="523" t="str">
        <f t="shared" si="58"/>
        <v xml:space="preserve"> </v>
      </c>
      <c r="BD65" s="523" t="str">
        <f t="shared" si="58"/>
        <v xml:space="preserve"> </v>
      </c>
      <c r="BE65" s="523" t="str">
        <f t="shared" si="58"/>
        <v xml:space="preserve"> </v>
      </c>
      <c r="BF65" s="523" t="str">
        <f t="shared" si="58"/>
        <v xml:space="preserve"> </v>
      </c>
      <c r="BG65" s="523" t="str">
        <f t="shared" si="58"/>
        <v xml:space="preserve"> </v>
      </c>
      <c r="BH65" s="523" t="str">
        <f t="shared" si="58"/>
        <v xml:space="preserve"> </v>
      </c>
      <c r="BI65" s="523" t="str">
        <f t="shared" si="58"/>
        <v xml:space="preserve"> </v>
      </c>
      <c r="BJ65" s="523" t="str">
        <f t="shared" si="58"/>
        <v xml:space="preserve"> </v>
      </c>
      <c r="BK65" s="523" t="str">
        <f t="shared" si="58"/>
        <v xml:space="preserve"> </v>
      </c>
      <c r="BL65" s="523" t="str">
        <f t="shared" si="58"/>
        <v xml:space="preserve"> </v>
      </c>
      <c r="BM65" s="523" t="str">
        <f t="shared" si="58"/>
        <v xml:space="preserve"> </v>
      </c>
      <c r="BN65" s="523" t="str">
        <f t="shared" si="58"/>
        <v xml:space="preserve"> </v>
      </c>
      <c r="BO65" s="523" t="str">
        <f t="shared" si="58"/>
        <v xml:space="preserve"> </v>
      </c>
      <c r="BP65" s="523" t="str">
        <f t="shared" si="58"/>
        <v xml:space="preserve"> </v>
      </c>
      <c r="BQ65" s="523" t="str">
        <f t="shared" ref="BQ65:EB65" si="59">IF(BQ62=" "," ",BP66*$E$57/12)</f>
        <v xml:space="preserve"> </v>
      </c>
      <c r="BR65" s="523" t="str">
        <f t="shared" si="59"/>
        <v xml:space="preserve"> </v>
      </c>
      <c r="BS65" s="523" t="str">
        <f t="shared" si="59"/>
        <v xml:space="preserve"> </v>
      </c>
      <c r="BT65" s="523" t="str">
        <f t="shared" si="59"/>
        <v xml:space="preserve"> </v>
      </c>
      <c r="BU65" s="523" t="str">
        <f t="shared" si="59"/>
        <v xml:space="preserve"> </v>
      </c>
      <c r="BV65" s="523" t="str">
        <f t="shared" si="59"/>
        <v xml:space="preserve"> </v>
      </c>
      <c r="BW65" s="523" t="str">
        <f t="shared" si="59"/>
        <v xml:space="preserve"> </v>
      </c>
      <c r="BX65" s="523" t="str">
        <f t="shared" si="59"/>
        <v xml:space="preserve"> </v>
      </c>
      <c r="BY65" s="523" t="str">
        <f t="shared" si="59"/>
        <v xml:space="preserve"> </v>
      </c>
      <c r="BZ65" s="523" t="str">
        <f t="shared" si="59"/>
        <v xml:space="preserve"> </v>
      </c>
      <c r="CA65" s="523" t="str">
        <f t="shared" si="59"/>
        <v xml:space="preserve"> </v>
      </c>
      <c r="CB65" s="523" t="str">
        <f t="shared" si="59"/>
        <v xml:space="preserve"> </v>
      </c>
      <c r="CC65" s="523" t="str">
        <f t="shared" si="59"/>
        <v xml:space="preserve"> </v>
      </c>
      <c r="CD65" s="523" t="str">
        <f t="shared" si="59"/>
        <v xml:space="preserve"> </v>
      </c>
      <c r="CE65" s="523" t="str">
        <f t="shared" si="59"/>
        <v xml:space="preserve"> </v>
      </c>
      <c r="CF65" s="523" t="str">
        <f t="shared" si="59"/>
        <v xml:space="preserve"> </v>
      </c>
      <c r="CG65" s="523" t="str">
        <f t="shared" si="59"/>
        <v xml:space="preserve"> </v>
      </c>
      <c r="CH65" s="523" t="str">
        <f t="shared" si="59"/>
        <v xml:space="preserve"> </v>
      </c>
      <c r="CI65" s="523" t="str">
        <f t="shared" si="59"/>
        <v xml:space="preserve"> </v>
      </c>
      <c r="CJ65" s="523" t="str">
        <f t="shared" si="59"/>
        <v xml:space="preserve"> </v>
      </c>
      <c r="CK65" s="523" t="str">
        <f t="shared" si="59"/>
        <v xml:space="preserve"> </v>
      </c>
      <c r="CL65" s="523" t="str">
        <f t="shared" si="59"/>
        <v xml:space="preserve"> </v>
      </c>
      <c r="CM65" s="523" t="str">
        <f t="shared" si="59"/>
        <v xml:space="preserve"> </v>
      </c>
      <c r="CN65" s="523" t="str">
        <f t="shared" si="59"/>
        <v xml:space="preserve"> </v>
      </c>
      <c r="CO65" s="523" t="str">
        <f t="shared" si="59"/>
        <v xml:space="preserve"> </v>
      </c>
      <c r="CP65" s="523" t="str">
        <f t="shared" si="59"/>
        <v xml:space="preserve"> </v>
      </c>
      <c r="CQ65" s="523" t="str">
        <f t="shared" si="59"/>
        <v xml:space="preserve"> </v>
      </c>
      <c r="CR65" s="523" t="str">
        <f t="shared" si="59"/>
        <v xml:space="preserve"> </v>
      </c>
      <c r="CS65" s="523" t="str">
        <f t="shared" si="59"/>
        <v xml:space="preserve"> </v>
      </c>
      <c r="CT65" s="523" t="str">
        <f t="shared" si="59"/>
        <v xml:space="preserve"> </v>
      </c>
      <c r="CU65" s="523" t="str">
        <f t="shared" si="59"/>
        <v xml:space="preserve"> </v>
      </c>
      <c r="CV65" s="523" t="str">
        <f t="shared" si="59"/>
        <v xml:space="preserve"> </v>
      </c>
      <c r="CW65" s="523" t="str">
        <f t="shared" si="59"/>
        <v xml:space="preserve"> </v>
      </c>
      <c r="CX65" s="523" t="str">
        <f t="shared" si="59"/>
        <v xml:space="preserve"> </v>
      </c>
      <c r="CY65" s="523" t="str">
        <f t="shared" si="59"/>
        <v xml:space="preserve"> </v>
      </c>
      <c r="CZ65" s="523" t="str">
        <f t="shared" si="59"/>
        <v xml:space="preserve"> </v>
      </c>
      <c r="DA65" s="523" t="str">
        <f t="shared" si="59"/>
        <v xml:space="preserve"> </v>
      </c>
      <c r="DB65" s="523" t="str">
        <f t="shared" si="59"/>
        <v xml:space="preserve"> </v>
      </c>
      <c r="DC65" s="523" t="str">
        <f t="shared" si="59"/>
        <v xml:space="preserve"> </v>
      </c>
      <c r="DD65" s="523" t="str">
        <f t="shared" si="59"/>
        <v xml:space="preserve"> </v>
      </c>
      <c r="DE65" s="523" t="str">
        <f t="shared" si="59"/>
        <v xml:space="preserve"> </v>
      </c>
      <c r="DF65" s="523" t="str">
        <f t="shared" si="59"/>
        <v xml:space="preserve"> </v>
      </c>
      <c r="DG65" s="523" t="str">
        <f t="shared" si="59"/>
        <v xml:space="preserve"> </v>
      </c>
      <c r="DH65" s="523" t="str">
        <f t="shared" si="59"/>
        <v xml:space="preserve"> </v>
      </c>
      <c r="DI65" s="523" t="str">
        <f t="shared" si="59"/>
        <v xml:space="preserve"> </v>
      </c>
      <c r="DJ65" s="523" t="str">
        <f t="shared" si="59"/>
        <v xml:space="preserve"> </v>
      </c>
      <c r="DK65" s="523" t="str">
        <f t="shared" si="59"/>
        <v xml:space="preserve"> </v>
      </c>
      <c r="DL65" s="523" t="str">
        <f t="shared" si="59"/>
        <v xml:space="preserve"> </v>
      </c>
      <c r="DM65" s="523" t="str">
        <f t="shared" si="59"/>
        <v xml:space="preserve"> </v>
      </c>
      <c r="DN65" s="523" t="str">
        <f t="shared" si="59"/>
        <v xml:space="preserve"> </v>
      </c>
      <c r="DO65" s="523" t="str">
        <f t="shared" si="59"/>
        <v xml:space="preserve"> </v>
      </c>
      <c r="DP65" s="523" t="str">
        <f t="shared" si="59"/>
        <v xml:space="preserve"> </v>
      </c>
      <c r="DQ65" s="523" t="str">
        <f t="shared" si="59"/>
        <v xml:space="preserve"> </v>
      </c>
      <c r="DR65" s="523" t="str">
        <f t="shared" si="59"/>
        <v xml:space="preserve"> </v>
      </c>
      <c r="DS65" s="523" t="str">
        <f t="shared" si="59"/>
        <v xml:space="preserve"> </v>
      </c>
      <c r="DT65" s="523" t="str">
        <f t="shared" si="59"/>
        <v xml:space="preserve"> </v>
      </c>
      <c r="DU65" s="523" t="str">
        <f t="shared" si="59"/>
        <v xml:space="preserve"> </v>
      </c>
      <c r="DV65" s="523" t="str">
        <f t="shared" si="59"/>
        <v xml:space="preserve"> </v>
      </c>
      <c r="DW65" s="523" t="str">
        <f t="shared" si="59"/>
        <v xml:space="preserve"> </v>
      </c>
      <c r="DX65" s="523" t="str">
        <f t="shared" si="59"/>
        <v xml:space="preserve"> </v>
      </c>
      <c r="DY65" s="523" t="str">
        <f t="shared" si="59"/>
        <v xml:space="preserve"> </v>
      </c>
      <c r="DZ65" s="523" t="str">
        <f t="shared" si="59"/>
        <v xml:space="preserve"> </v>
      </c>
      <c r="EA65" s="523" t="str">
        <f t="shared" si="59"/>
        <v xml:space="preserve"> </v>
      </c>
      <c r="EB65" s="523" t="str">
        <f t="shared" si="59"/>
        <v xml:space="preserve"> </v>
      </c>
      <c r="EC65" s="523" t="str">
        <f t="shared" ref="EC65:GN65" si="60">IF(EC62=" "," ",EB66*$E$57/12)</f>
        <v xml:space="preserve"> </v>
      </c>
      <c r="ED65" s="523" t="str">
        <f t="shared" si="60"/>
        <v xml:space="preserve"> </v>
      </c>
      <c r="EE65" s="523" t="str">
        <f t="shared" si="60"/>
        <v xml:space="preserve"> </v>
      </c>
      <c r="EF65" s="523" t="str">
        <f t="shared" si="60"/>
        <v xml:space="preserve"> </v>
      </c>
      <c r="EG65" s="523" t="str">
        <f t="shared" si="60"/>
        <v xml:space="preserve"> </v>
      </c>
      <c r="EH65" s="523" t="str">
        <f t="shared" si="60"/>
        <v xml:space="preserve"> </v>
      </c>
      <c r="EI65" s="523" t="str">
        <f t="shared" si="60"/>
        <v xml:space="preserve"> </v>
      </c>
      <c r="EJ65" s="523" t="str">
        <f t="shared" si="60"/>
        <v xml:space="preserve"> </v>
      </c>
      <c r="EK65" s="523" t="str">
        <f t="shared" si="60"/>
        <v xml:space="preserve"> </v>
      </c>
      <c r="EL65" s="523" t="str">
        <f t="shared" si="60"/>
        <v xml:space="preserve"> </v>
      </c>
      <c r="EM65" s="523" t="str">
        <f t="shared" si="60"/>
        <v xml:space="preserve"> </v>
      </c>
      <c r="EN65" s="523" t="str">
        <f t="shared" si="60"/>
        <v xml:space="preserve"> </v>
      </c>
      <c r="EO65" s="523" t="str">
        <f t="shared" si="60"/>
        <v xml:space="preserve"> </v>
      </c>
      <c r="EP65" s="523" t="str">
        <f t="shared" si="60"/>
        <v xml:space="preserve"> </v>
      </c>
      <c r="EQ65" s="523" t="str">
        <f t="shared" si="60"/>
        <v xml:space="preserve"> </v>
      </c>
      <c r="ER65" s="523" t="str">
        <f t="shared" si="60"/>
        <v xml:space="preserve"> </v>
      </c>
      <c r="ES65" s="523" t="str">
        <f t="shared" si="60"/>
        <v xml:space="preserve"> </v>
      </c>
      <c r="ET65" s="523" t="str">
        <f t="shared" si="60"/>
        <v xml:space="preserve"> </v>
      </c>
      <c r="EU65" s="523" t="str">
        <f t="shared" si="60"/>
        <v xml:space="preserve"> </v>
      </c>
      <c r="EV65" s="523" t="str">
        <f t="shared" si="60"/>
        <v xml:space="preserve"> </v>
      </c>
      <c r="EW65" s="523" t="str">
        <f t="shared" si="60"/>
        <v xml:space="preserve"> </v>
      </c>
      <c r="EX65" s="523" t="str">
        <f t="shared" si="60"/>
        <v xml:space="preserve"> </v>
      </c>
      <c r="EY65" s="523" t="str">
        <f t="shared" si="60"/>
        <v xml:space="preserve"> </v>
      </c>
      <c r="EZ65" s="523" t="str">
        <f t="shared" si="60"/>
        <v xml:space="preserve"> </v>
      </c>
      <c r="FA65" s="523" t="str">
        <f t="shared" si="60"/>
        <v xml:space="preserve"> </v>
      </c>
      <c r="FB65" s="523" t="str">
        <f t="shared" si="60"/>
        <v xml:space="preserve"> </v>
      </c>
      <c r="FC65" s="523" t="str">
        <f t="shared" si="60"/>
        <v xml:space="preserve"> </v>
      </c>
      <c r="FD65" s="523" t="str">
        <f t="shared" si="60"/>
        <v xml:space="preserve"> </v>
      </c>
      <c r="FE65" s="523" t="str">
        <f t="shared" si="60"/>
        <v xml:space="preserve"> </v>
      </c>
      <c r="FF65" s="523" t="str">
        <f t="shared" si="60"/>
        <v xml:space="preserve"> </v>
      </c>
      <c r="FG65" s="523" t="str">
        <f t="shared" si="60"/>
        <v xml:space="preserve"> </v>
      </c>
      <c r="FH65" s="523" t="str">
        <f t="shared" si="60"/>
        <v xml:space="preserve"> </v>
      </c>
      <c r="FI65" s="523" t="str">
        <f t="shared" si="60"/>
        <v xml:space="preserve"> </v>
      </c>
      <c r="FJ65" s="523" t="str">
        <f t="shared" si="60"/>
        <v xml:space="preserve"> </v>
      </c>
      <c r="FK65" s="523" t="str">
        <f t="shared" si="60"/>
        <v xml:space="preserve"> </v>
      </c>
      <c r="FL65" s="523" t="str">
        <f t="shared" si="60"/>
        <v xml:space="preserve"> </v>
      </c>
      <c r="FM65" s="523" t="str">
        <f t="shared" si="60"/>
        <v xml:space="preserve"> </v>
      </c>
      <c r="FN65" s="523" t="str">
        <f t="shared" si="60"/>
        <v xml:space="preserve"> </v>
      </c>
      <c r="FO65" s="523" t="str">
        <f t="shared" si="60"/>
        <v xml:space="preserve"> </v>
      </c>
      <c r="FP65" s="523" t="str">
        <f t="shared" si="60"/>
        <v xml:space="preserve"> </v>
      </c>
      <c r="FQ65" s="523" t="str">
        <f t="shared" si="60"/>
        <v xml:space="preserve"> </v>
      </c>
      <c r="FR65" s="523" t="str">
        <f t="shared" si="60"/>
        <v xml:space="preserve"> </v>
      </c>
      <c r="FS65" s="523" t="str">
        <f t="shared" si="60"/>
        <v xml:space="preserve"> </v>
      </c>
      <c r="FT65" s="523" t="str">
        <f t="shared" si="60"/>
        <v xml:space="preserve"> </v>
      </c>
      <c r="FU65" s="523" t="str">
        <f t="shared" si="60"/>
        <v xml:space="preserve"> </v>
      </c>
      <c r="FV65" s="523" t="str">
        <f t="shared" si="60"/>
        <v xml:space="preserve"> </v>
      </c>
      <c r="FW65" s="523" t="str">
        <f t="shared" si="60"/>
        <v xml:space="preserve"> </v>
      </c>
      <c r="FX65" s="523" t="str">
        <f t="shared" si="60"/>
        <v xml:space="preserve"> </v>
      </c>
      <c r="FY65" s="523" t="str">
        <f t="shared" si="60"/>
        <v xml:space="preserve"> </v>
      </c>
      <c r="FZ65" s="523" t="str">
        <f t="shared" si="60"/>
        <v xml:space="preserve"> </v>
      </c>
      <c r="GA65" s="523" t="str">
        <f t="shared" si="60"/>
        <v xml:space="preserve"> </v>
      </c>
      <c r="GB65" s="523" t="str">
        <f t="shared" si="60"/>
        <v xml:space="preserve"> </v>
      </c>
      <c r="GC65" s="523" t="str">
        <f t="shared" si="60"/>
        <v xml:space="preserve"> </v>
      </c>
      <c r="GD65" s="523" t="str">
        <f t="shared" si="60"/>
        <v xml:space="preserve"> </v>
      </c>
      <c r="GE65" s="523" t="str">
        <f t="shared" si="60"/>
        <v xml:space="preserve"> </v>
      </c>
      <c r="GF65" s="523" t="str">
        <f t="shared" si="60"/>
        <v xml:space="preserve"> </v>
      </c>
      <c r="GG65" s="523" t="str">
        <f t="shared" si="60"/>
        <v xml:space="preserve"> </v>
      </c>
      <c r="GH65" s="523" t="str">
        <f t="shared" si="60"/>
        <v xml:space="preserve"> </v>
      </c>
      <c r="GI65" s="523" t="str">
        <f t="shared" si="60"/>
        <v xml:space="preserve"> </v>
      </c>
      <c r="GJ65" s="523" t="str">
        <f t="shared" si="60"/>
        <v xml:space="preserve"> </v>
      </c>
      <c r="GK65" s="523" t="str">
        <f t="shared" si="60"/>
        <v xml:space="preserve"> </v>
      </c>
      <c r="GL65" s="523" t="str">
        <f t="shared" si="60"/>
        <v xml:space="preserve"> </v>
      </c>
      <c r="GM65" s="523" t="str">
        <f t="shared" si="60"/>
        <v xml:space="preserve"> </v>
      </c>
      <c r="GN65" s="523" t="str">
        <f t="shared" si="60"/>
        <v xml:space="preserve"> </v>
      </c>
      <c r="GO65" s="523" t="str">
        <f t="shared" ref="GO65:IV65" si="61">IF(GO62=" "," ",GN66*$E$57/12)</f>
        <v xml:space="preserve"> </v>
      </c>
      <c r="GP65" s="523" t="str">
        <f t="shared" si="61"/>
        <v xml:space="preserve"> </v>
      </c>
      <c r="GQ65" s="523" t="str">
        <f t="shared" si="61"/>
        <v xml:space="preserve"> </v>
      </c>
      <c r="GR65" s="523" t="str">
        <f t="shared" si="61"/>
        <v xml:space="preserve"> </v>
      </c>
      <c r="GS65" s="523" t="str">
        <f t="shared" si="61"/>
        <v xml:space="preserve"> </v>
      </c>
      <c r="GT65" s="523" t="str">
        <f t="shared" si="61"/>
        <v xml:space="preserve"> </v>
      </c>
      <c r="GU65" s="523" t="str">
        <f t="shared" si="61"/>
        <v xml:space="preserve"> </v>
      </c>
      <c r="GV65" s="523" t="str">
        <f t="shared" si="61"/>
        <v xml:space="preserve"> </v>
      </c>
      <c r="GW65" s="523" t="str">
        <f t="shared" si="61"/>
        <v xml:space="preserve"> </v>
      </c>
      <c r="GX65" s="523" t="str">
        <f t="shared" si="61"/>
        <v xml:space="preserve"> </v>
      </c>
      <c r="GY65" s="523" t="str">
        <f t="shared" si="61"/>
        <v xml:space="preserve"> </v>
      </c>
      <c r="GZ65" s="523" t="str">
        <f t="shared" si="61"/>
        <v xml:space="preserve"> </v>
      </c>
      <c r="HA65" s="523" t="str">
        <f t="shared" si="61"/>
        <v xml:space="preserve"> </v>
      </c>
      <c r="HB65" s="523" t="str">
        <f t="shared" si="61"/>
        <v xml:space="preserve"> </v>
      </c>
      <c r="HC65" s="523" t="str">
        <f t="shared" si="61"/>
        <v xml:space="preserve"> </v>
      </c>
      <c r="HD65" s="523" t="str">
        <f t="shared" si="61"/>
        <v xml:space="preserve"> </v>
      </c>
      <c r="HE65" s="523" t="str">
        <f t="shared" si="61"/>
        <v xml:space="preserve"> </v>
      </c>
      <c r="HF65" s="523" t="str">
        <f t="shared" si="61"/>
        <v xml:space="preserve"> </v>
      </c>
      <c r="HG65" s="523" t="str">
        <f t="shared" si="61"/>
        <v xml:space="preserve"> </v>
      </c>
      <c r="HH65" s="523" t="str">
        <f t="shared" si="61"/>
        <v xml:space="preserve"> </v>
      </c>
      <c r="HI65" s="523" t="str">
        <f t="shared" si="61"/>
        <v xml:space="preserve"> </v>
      </c>
      <c r="HJ65" s="523" t="str">
        <f t="shared" si="61"/>
        <v xml:space="preserve"> </v>
      </c>
      <c r="HK65" s="523" t="str">
        <f t="shared" si="61"/>
        <v xml:space="preserve"> </v>
      </c>
      <c r="HL65" s="523" t="str">
        <f t="shared" si="61"/>
        <v xml:space="preserve"> </v>
      </c>
      <c r="HM65" s="523" t="str">
        <f t="shared" si="61"/>
        <v xml:space="preserve"> </v>
      </c>
      <c r="HN65" s="523" t="str">
        <f t="shared" si="61"/>
        <v xml:space="preserve"> </v>
      </c>
      <c r="HO65" s="523" t="str">
        <f t="shared" si="61"/>
        <v xml:space="preserve"> </v>
      </c>
      <c r="HP65" s="523" t="str">
        <f t="shared" si="61"/>
        <v xml:space="preserve"> </v>
      </c>
      <c r="HQ65" s="523" t="str">
        <f t="shared" si="61"/>
        <v xml:space="preserve"> </v>
      </c>
      <c r="HR65" s="523" t="str">
        <f t="shared" si="61"/>
        <v xml:space="preserve"> </v>
      </c>
      <c r="HS65" s="523" t="str">
        <f t="shared" si="61"/>
        <v xml:space="preserve"> </v>
      </c>
      <c r="HT65" s="523" t="str">
        <f t="shared" si="61"/>
        <v xml:space="preserve"> </v>
      </c>
      <c r="HU65" s="523" t="str">
        <f t="shared" si="61"/>
        <v xml:space="preserve"> </v>
      </c>
      <c r="HV65" s="523" t="str">
        <f t="shared" si="61"/>
        <v xml:space="preserve"> </v>
      </c>
      <c r="HW65" s="523" t="str">
        <f t="shared" si="61"/>
        <v xml:space="preserve"> </v>
      </c>
      <c r="HX65" s="523" t="str">
        <f t="shared" si="61"/>
        <v xml:space="preserve"> </v>
      </c>
      <c r="HY65" s="523" t="str">
        <f t="shared" si="61"/>
        <v xml:space="preserve"> </v>
      </c>
      <c r="HZ65" s="523" t="str">
        <f t="shared" si="61"/>
        <v xml:space="preserve"> </v>
      </c>
      <c r="IA65" s="523" t="str">
        <f t="shared" si="61"/>
        <v xml:space="preserve"> </v>
      </c>
      <c r="IB65" s="523" t="str">
        <f t="shared" si="61"/>
        <v xml:space="preserve"> </v>
      </c>
      <c r="IC65" s="523" t="str">
        <f t="shared" si="61"/>
        <v xml:space="preserve"> </v>
      </c>
      <c r="ID65" s="523" t="str">
        <f t="shared" si="61"/>
        <v xml:space="preserve"> </v>
      </c>
      <c r="IE65" s="523" t="str">
        <f t="shared" si="61"/>
        <v xml:space="preserve"> </v>
      </c>
      <c r="IF65" s="523" t="str">
        <f t="shared" si="61"/>
        <v xml:space="preserve"> </v>
      </c>
      <c r="IG65" s="523" t="str">
        <f t="shared" si="61"/>
        <v xml:space="preserve"> </v>
      </c>
      <c r="IH65" s="523" t="str">
        <f t="shared" si="61"/>
        <v xml:space="preserve"> </v>
      </c>
      <c r="II65" s="523" t="str">
        <f t="shared" si="61"/>
        <v xml:space="preserve"> </v>
      </c>
      <c r="IJ65" s="523" t="str">
        <f t="shared" si="61"/>
        <v xml:space="preserve"> </v>
      </c>
      <c r="IK65" s="523" t="str">
        <f t="shared" si="61"/>
        <v xml:space="preserve"> </v>
      </c>
      <c r="IL65" s="523" t="str">
        <f t="shared" si="61"/>
        <v xml:space="preserve"> </v>
      </c>
      <c r="IM65" s="523" t="str">
        <f t="shared" si="61"/>
        <v xml:space="preserve"> </v>
      </c>
      <c r="IN65" s="523" t="str">
        <f t="shared" si="61"/>
        <v xml:space="preserve"> </v>
      </c>
      <c r="IO65" s="523" t="str">
        <f t="shared" si="61"/>
        <v xml:space="preserve"> </v>
      </c>
      <c r="IP65" s="523" t="str">
        <f t="shared" si="61"/>
        <v xml:space="preserve"> </v>
      </c>
      <c r="IQ65" s="523" t="str">
        <f t="shared" si="61"/>
        <v xml:space="preserve"> </v>
      </c>
      <c r="IR65" s="523" t="str">
        <f t="shared" si="61"/>
        <v xml:space="preserve"> </v>
      </c>
      <c r="IS65" s="523" t="str">
        <f t="shared" si="61"/>
        <v xml:space="preserve"> </v>
      </c>
      <c r="IT65" s="523" t="str">
        <f t="shared" si="61"/>
        <v xml:space="preserve"> </v>
      </c>
      <c r="IU65" s="523" t="str">
        <f t="shared" si="61"/>
        <v xml:space="preserve"> </v>
      </c>
      <c r="IV65" s="523" t="str">
        <f t="shared" si="61"/>
        <v xml:space="preserve"> </v>
      </c>
    </row>
    <row r="66" spans="1:256" s="523" customFormat="1" x14ac:dyDescent="0.15">
      <c r="A66" s="525" t="s">
        <v>503</v>
      </c>
      <c r="B66" s="523">
        <f>$E$56</f>
        <v>0</v>
      </c>
      <c r="C66" s="523" t="e">
        <f>B66-C64</f>
        <v>#NUM!</v>
      </c>
      <c r="D66" s="523" t="str">
        <f t="shared" ref="D66:BO66" si="62">IF(D65=" "," ",C66-D64)</f>
        <v xml:space="preserve"> </v>
      </c>
      <c r="E66" s="523" t="str">
        <f t="shared" si="62"/>
        <v xml:space="preserve"> </v>
      </c>
      <c r="F66" s="523" t="str">
        <f t="shared" si="62"/>
        <v xml:space="preserve"> </v>
      </c>
      <c r="G66" s="523" t="str">
        <f t="shared" si="62"/>
        <v xml:space="preserve"> </v>
      </c>
      <c r="H66" s="523" t="str">
        <f t="shared" si="62"/>
        <v xml:space="preserve"> </v>
      </c>
      <c r="I66" s="523" t="str">
        <f t="shared" si="62"/>
        <v xml:space="preserve"> </v>
      </c>
      <c r="J66" s="523" t="str">
        <f t="shared" si="62"/>
        <v xml:space="preserve"> </v>
      </c>
      <c r="K66" s="523" t="str">
        <f t="shared" si="62"/>
        <v xml:space="preserve"> </v>
      </c>
      <c r="L66" s="523" t="str">
        <f t="shared" si="62"/>
        <v xml:space="preserve"> </v>
      </c>
      <c r="M66" s="523" t="str">
        <f t="shared" si="62"/>
        <v xml:space="preserve"> </v>
      </c>
      <c r="N66" s="523" t="str">
        <f t="shared" si="62"/>
        <v xml:space="preserve"> </v>
      </c>
      <c r="O66" s="523" t="str">
        <f t="shared" si="62"/>
        <v xml:space="preserve"> </v>
      </c>
      <c r="P66" s="523" t="str">
        <f t="shared" si="62"/>
        <v xml:space="preserve"> </v>
      </c>
      <c r="Q66" s="523" t="str">
        <f t="shared" si="62"/>
        <v xml:space="preserve"> </v>
      </c>
      <c r="R66" s="523" t="str">
        <f t="shared" si="62"/>
        <v xml:space="preserve"> </v>
      </c>
      <c r="S66" s="523" t="str">
        <f t="shared" si="62"/>
        <v xml:space="preserve"> </v>
      </c>
      <c r="T66" s="523" t="str">
        <f t="shared" si="62"/>
        <v xml:space="preserve"> </v>
      </c>
      <c r="U66" s="523" t="str">
        <f t="shared" si="62"/>
        <v xml:space="preserve"> </v>
      </c>
      <c r="V66" s="523" t="str">
        <f t="shared" si="62"/>
        <v xml:space="preserve"> </v>
      </c>
      <c r="W66" s="523" t="str">
        <f t="shared" si="62"/>
        <v xml:space="preserve"> </v>
      </c>
      <c r="X66" s="523" t="str">
        <f t="shared" si="62"/>
        <v xml:space="preserve"> </v>
      </c>
      <c r="Y66" s="523" t="str">
        <f t="shared" si="62"/>
        <v xml:space="preserve"> </v>
      </c>
      <c r="Z66" s="523" t="str">
        <f t="shared" si="62"/>
        <v xml:space="preserve"> </v>
      </c>
      <c r="AA66" s="523" t="str">
        <f t="shared" si="62"/>
        <v xml:space="preserve"> </v>
      </c>
      <c r="AB66" s="523" t="str">
        <f t="shared" si="62"/>
        <v xml:space="preserve"> </v>
      </c>
      <c r="AC66" s="523" t="str">
        <f t="shared" si="62"/>
        <v xml:space="preserve"> </v>
      </c>
      <c r="AD66" s="523" t="str">
        <f t="shared" si="62"/>
        <v xml:space="preserve"> </v>
      </c>
      <c r="AE66" s="523" t="str">
        <f t="shared" si="62"/>
        <v xml:space="preserve"> </v>
      </c>
      <c r="AF66" s="523" t="str">
        <f t="shared" si="62"/>
        <v xml:space="preserve"> </v>
      </c>
      <c r="AG66" s="523" t="str">
        <f t="shared" si="62"/>
        <v xml:space="preserve"> </v>
      </c>
      <c r="AH66" s="523" t="str">
        <f t="shared" si="62"/>
        <v xml:space="preserve"> </v>
      </c>
      <c r="AI66" s="523" t="str">
        <f t="shared" si="62"/>
        <v xml:space="preserve"> </v>
      </c>
      <c r="AJ66" s="523" t="str">
        <f t="shared" si="62"/>
        <v xml:space="preserve"> </v>
      </c>
      <c r="AK66" s="523" t="str">
        <f t="shared" si="62"/>
        <v xml:space="preserve"> </v>
      </c>
      <c r="AL66" s="523" t="str">
        <f t="shared" si="62"/>
        <v xml:space="preserve"> </v>
      </c>
      <c r="AM66" s="523" t="str">
        <f t="shared" si="62"/>
        <v xml:space="preserve"> </v>
      </c>
      <c r="AN66" s="523" t="str">
        <f t="shared" si="62"/>
        <v xml:space="preserve"> </v>
      </c>
      <c r="AO66" s="523" t="str">
        <f t="shared" si="62"/>
        <v xml:space="preserve"> </v>
      </c>
      <c r="AP66" s="523" t="str">
        <f t="shared" si="62"/>
        <v xml:space="preserve"> </v>
      </c>
      <c r="AQ66" s="523" t="str">
        <f t="shared" si="62"/>
        <v xml:space="preserve"> </v>
      </c>
      <c r="AR66" s="523" t="str">
        <f t="shared" si="62"/>
        <v xml:space="preserve"> </v>
      </c>
      <c r="AS66" s="523" t="str">
        <f t="shared" si="62"/>
        <v xml:space="preserve"> </v>
      </c>
      <c r="AT66" s="523" t="str">
        <f t="shared" si="62"/>
        <v xml:space="preserve"> </v>
      </c>
      <c r="AU66" s="523" t="str">
        <f t="shared" si="62"/>
        <v xml:space="preserve"> </v>
      </c>
      <c r="AV66" s="523" t="str">
        <f t="shared" si="62"/>
        <v xml:space="preserve"> </v>
      </c>
      <c r="AW66" s="523" t="str">
        <f t="shared" si="62"/>
        <v xml:space="preserve"> </v>
      </c>
      <c r="AX66" s="523" t="str">
        <f t="shared" si="62"/>
        <v xml:space="preserve"> </v>
      </c>
      <c r="AY66" s="523" t="str">
        <f t="shared" si="62"/>
        <v xml:space="preserve"> </v>
      </c>
      <c r="AZ66" s="523" t="str">
        <f t="shared" si="62"/>
        <v xml:space="preserve"> </v>
      </c>
      <c r="BA66" s="523" t="str">
        <f t="shared" si="62"/>
        <v xml:space="preserve"> </v>
      </c>
      <c r="BB66" s="523" t="str">
        <f t="shared" si="62"/>
        <v xml:space="preserve"> </v>
      </c>
      <c r="BC66" s="523" t="str">
        <f t="shared" si="62"/>
        <v xml:space="preserve"> </v>
      </c>
      <c r="BD66" s="523" t="str">
        <f t="shared" si="62"/>
        <v xml:space="preserve"> </v>
      </c>
      <c r="BE66" s="523" t="str">
        <f t="shared" si="62"/>
        <v xml:space="preserve"> </v>
      </c>
      <c r="BF66" s="523" t="str">
        <f t="shared" si="62"/>
        <v xml:space="preserve"> </v>
      </c>
      <c r="BG66" s="523" t="str">
        <f t="shared" si="62"/>
        <v xml:space="preserve"> </v>
      </c>
      <c r="BH66" s="523" t="str">
        <f t="shared" si="62"/>
        <v xml:space="preserve"> </v>
      </c>
      <c r="BI66" s="523" t="str">
        <f t="shared" si="62"/>
        <v xml:space="preserve"> </v>
      </c>
      <c r="BJ66" s="523" t="str">
        <f t="shared" si="62"/>
        <v xml:space="preserve"> </v>
      </c>
      <c r="BK66" s="523" t="str">
        <f t="shared" si="62"/>
        <v xml:space="preserve"> </v>
      </c>
      <c r="BL66" s="523" t="str">
        <f t="shared" si="62"/>
        <v xml:space="preserve"> </v>
      </c>
      <c r="BM66" s="523" t="str">
        <f t="shared" si="62"/>
        <v xml:space="preserve"> </v>
      </c>
      <c r="BN66" s="523" t="str">
        <f t="shared" si="62"/>
        <v xml:space="preserve"> </v>
      </c>
      <c r="BO66" s="523" t="str">
        <f t="shared" si="62"/>
        <v xml:space="preserve"> </v>
      </c>
      <c r="BP66" s="523" t="str">
        <f t="shared" ref="BP66:EA66" si="63">IF(BP65=" "," ",BO66-BP64)</f>
        <v xml:space="preserve"> </v>
      </c>
      <c r="BQ66" s="523" t="str">
        <f t="shared" si="63"/>
        <v xml:space="preserve"> </v>
      </c>
      <c r="BR66" s="523" t="str">
        <f t="shared" si="63"/>
        <v xml:space="preserve"> </v>
      </c>
      <c r="BS66" s="523" t="str">
        <f t="shared" si="63"/>
        <v xml:space="preserve"> </v>
      </c>
      <c r="BT66" s="523" t="str">
        <f t="shared" si="63"/>
        <v xml:space="preserve"> </v>
      </c>
      <c r="BU66" s="523" t="str">
        <f t="shared" si="63"/>
        <v xml:space="preserve"> </v>
      </c>
      <c r="BV66" s="523" t="str">
        <f t="shared" si="63"/>
        <v xml:space="preserve"> </v>
      </c>
      <c r="BW66" s="523" t="str">
        <f t="shared" si="63"/>
        <v xml:space="preserve"> </v>
      </c>
      <c r="BX66" s="523" t="str">
        <f t="shared" si="63"/>
        <v xml:space="preserve"> </v>
      </c>
      <c r="BY66" s="523" t="str">
        <f t="shared" si="63"/>
        <v xml:space="preserve"> </v>
      </c>
      <c r="BZ66" s="523" t="str">
        <f t="shared" si="63"/>
        <v xml:space="preserve"> </v>
      </c>
      <c r="CA66" s="523" t="str">
        <f t="shared" si="63"/>
        <v xml:space="preserve"> </v>
      </c>
      <c r="CB66" s="523" t="str">
        <f t="shared" si="63"/>
        <v xml:space="preserve"> </v>
      </c>
      <c r="CC66" s="523" t="str">
        <f t="shared" si="63"/>
        <v xml:space="preserve"> </v>
      </c>
      <c r="CD66" s="523" t="str">
        <f t="shared" si="63"/>
        <v xml:space="preserve"> </v>
      </c>
      <c r="CE66" s="523" t="str">
        <f t="shared" si="63"/>
        <v xml:space="preserve"> </v>
      </c>
      <c r="CF66" s="523" t="str">
        <f t="shared" si="63"/>
        <v xml:space="preserve"> </v>
      </c>
      <c r="CG66" s="523" t="str">
        <f t="shared" si="63"/>
        <v xml:space="preserve"> </v>
      </c>
      <c r="CH66" s="523" t="str">
        <f t="shared" si="63"/>
        <v xml:space="preserve"> </v>
      </c>
      <c r="CI66" s="523" t="str">
        <f t="shared" si="63"/>
        <v xml:space="preserve"> </v>
      </c>
      <c r="CJ66" s="523" t="str">
        <f t="shared" si="63"/>
        <v xml:space="preserve"> </v>
      </c>
      <c r="CK66" s="523" t="str">
        <f t="shared" si="63"/>
        <v xml:space="preserve"> </v>
      </c>
      <c r="CL66" s="523" t="str">
        <f t="shared" si="63"/>
        <v xml:space="preserve"> </v>
      </c>
      <c r="CM66" s="523" t="str">
        <f t="shared" si="63"/>
        <v xml:space="preserve"> </v>
      </c>
      <c r="CN66" s="523" t="str">
        <f t="shared" si="63"/>
        <v xml:space="preserve"> </v>
      </c>
      <c r="CO66" s="523" t="str">
        <f t="shared" si="63"/>
        <v xml:space="preserve"> </v>
      </c>
      <c r="CP66" s="523" t="str">
        <f t="shared" si="63"/>
        <v xml:space="preserve"> </v>
      </c>
      <c r="CQ66" s="523" t="str">
        <f t="shared" si="63"/>
        <v xml:space="preserve"> </v>
      </c>
      <c r="CR66" s="523" t="str">
        <f t="shared" si="63"/>
        <v xml:space="preserve"> </v>
      </c>
      <c r="CS66" s="523" t="str">
        <f t="shared" si="63"/>
        <v xml:space="preserve"> </v>
      </c>
      <c r="CT66" s="523" t="str">
        <f t="shared" si="63"/>
        <v xml:space="preserve"> </v>
      </c>
      <c r="CU66" s="523" t="str">
        <f t="shared" si="63"/>
        <v xml:space="preserve"> </v>
      </c>
      <c r="CV66" s="523" t="str">
        <f t="shared" si="63"/>
        <v xml:space="preserve"> </v>
      </c>
      <c r="CW66" s="523" t="str">
        <f t="shared" si="63"/>
        <v xml:space="preserve"> </v>
      </c>
      <c r="CX66" s="523" t="str">
        <f t="shared" si="63"/>
        <v xml:space="preserve"> </v>
      </c>
      <c r="CY66" s="523" t="str">
        <f t="shared" si="63"/>
        <v xml:space="preserve"> </v>
      </c>
      <c r="CZ66" s="523" t="str">
        <f t="shared" si="63"/>
        <v xml:space="preserve"> </v>
      </c>
      <c r="DA66" s="523" t="str">
        <f t="shared" si="63"/>
        <v xml:space="preserve"> </v>
      </c>
      <c r="DB66" s="523" t="str">
        <f t="shared" si="63"/>
        <v xml:space="preserve"> </v>
      </c>
      <c r="DC66" s="523" t="str">
        <f t="shared" si="63"/>
        <v xml:space="preserve"> </v>
      </c>
      <c r="DD66" s="523" t="str">
        <f t="shared" si="63"/>
        <v xml:space="preserve"> </v>
      </c>
      <c r="DE66" s="523" t="str">
        <f t="shared" si="63"/>
        <v xml:space="preserve"> </v>
      </c>
      <c r="DF66" s="523" t="str">
        <f t="shared" si="63"/>
        <v xml:space="preserve"> </v>
      </c>
      <c r="DG66" s="523" t="str">
        <f t="shared" si="63"/>
        <v xml:space="preserve"> </v>
      </c>
      <c r="DH66" s="523" t="str">
        <f t="shared" si="63"/>
        <v xml:space="preserve"> </v>
      </c>
      <c r="DI66" s="523" t="str">
        <f t="shared" si="63"/>
        <v xml:space="preserve"> </v>
      </c>
      <c r="DJ66" s="523" t="str">
        <f t="shared" si="63"/>
        <v xml:space="preserve"> </v>
      </c>
      <c r="DK66" s="523" t="str">
        <f t="shared" si="63"/>
        <v xml:space="preserve"> </v>
      </c>
      <c r="DL66" s="523" t="str">
        <f t="shared" si="63"/>
        <v xml:space="preserve"> </v>
      </c>
      <c r="DM66" s="523" t="str">
        <f t="shared" si="63"/>
        <v xml:space="preserve"> </v>
      </c>
      <c r="DN66" s="523" t="str">
        <f t="shared" si="63"/>
        <v xml:space="preserve"> </v>
      </c>
      <c r="DO66" s="523" t="str">
        <f t="shared" si="63"/>
        <v xml:space="preserve"> </v>
      </c>
      <c r="DP66" s="523" t="str">
        <f t="shared" si="63"/>
        <v xml:space="preserve"> </v>
      </c>
      <c r="DQ66" s="523" t="str">
        <f t="shared" si="63"/>
        <v xml:space="preserve"> </v>
      </c>
      <c r="DR66" s="523" t="str">
        <f t="shared" si="63"/>
        <v xml:space="preserve"> </v>
      </c>
      <c r="DS66" s="523" t="str">
        <f t="shared" si="63"/>
        <v xml:space="preserve"> </v>
      </c>
      <c r="DT66" s="523" t="str">
        <f t="shared" si="63"/>
        <v xml:space="preserve"> </v>
      </c>
      <c r="DU66" s="523" t="str">
        <f t="shared" si="63"/>
        <v xml:space="preserve"> </v>
      </c>
      <c r="DV66" s="523" t="str">
        <f t="shared" si="63"/>
        <v xml:space="preserve"> </v>
      </c>
      <c r="DW66" s="523" t="str">
        <f t="shared" si="63"/>
        <v xml:space="preserve"> </v>
      </c>
      <c r="DX66" s="523" t="str">
        <f t="shared" si="63"/>
        <v xml:space="preserve"> </v>
      </c>
      <c r="DY66" s="523" t="str">
        <f t="shared" si="63"/>
        <v xml:space="preserve"> </v>
      </c>
      <c r="DZ66" s="523" t="str">
        <f t="shared" si="63"/>
        <v xml:space="preserve"> </v>
      </c>
      <c r="EA66" s="523" t="str">
        <f t="shared" si="63"/>
        <v xml:space="preserve"> </v>
      </c>
      <c r="EB66" s="523" t="str">
        <f t="shared" ref="EB66:GM66" si="64">IF(EB65=" "," ",EA66-EB64)</f>
        <v xml:space="preserve"> </v>
      </c>
      <c r="EC66" s="523" t="str">
        <f t="shared" si="64"/>
        <v xml:space="preserve"> </v>
      </c>
      <c r="ED66" s="523" t="str">
        <f t="shared" si="64"/>
        <v xml:space="preserve"> </v>
      </c>
      <c r="EE66" s="523" t="str">
        <f t="shared" si="64"/>
        <v xml:space="preserve"> </v>
      </c>
      <c r="EF66" s="523" t="str">
        <f t="shared" si="64"/>
        <v xml:space="preserve"> </v>
      </c>
      <c r="EG66" s="523" t="str">
        <f t="shared" si="64"/>
        <v xml:space="preserve"> </v>
      </c>
      <c r="EH66" s="523" t="str">
        <f t="shared" si="64"/>
        <v xml:space="preserve"> </v>
      </c>
      <c r="EI66" s="523" t="str">
        <f t="shared" si="64"/>
        <v xml:space="preserve"> </v>
      </c>
      <c r="EJ66" s="523" t="str">
        <f t="shared" si="64"/>
        <v xml:space="preserve"> </v>
      </c>
      <c r="EK66" s="523" t="str">
        <f t="shared" si="64"/>
        <v xml:space="preserve"> </v>
      </c>
      <c r="EL66" s="523" t="str">
        <f t="shared" si="64"/>
        <v xml:space="preserve"> </v>
      </c>
      <c r="EM66" s="523" t="str">
        <f t="shared" si="64"/>
        <v xml:space="preserve"> </v>
      </c>
      <c r="EN66" s="523" t="str">
        <f t="shared" si="64"/>
        <v xml:space="preserve"> </v>
      </c>
      <c r="EO66" s="523" t="str">
        <f t="shared" si="64"/>
        <v xml:space="preserve"> </v>
      </c>
      <c r="EP66" s="523" t="str">
        <f t="shared" si="64"/>
        <v xml:space="preserve"> </v>
      </c>
      <c r="EQ66" s="523" t="str">
        <f t="shared" si="64"/>
        <v xml:space="preserve"> </v>
      </c>
      <c r="ER66" s="523" t="str">
        <f t="shared" si="64"/>
        <v xml:space="preserve"> </v>
      </c>
      <c r="ES66" s="523" t="str">
        <f t="shared" si="64"/>
        <v xml:space="preserve"> </v>
      </c>
      <c r="ET66" s="523" t="str">
        <f t="shared" si="64"/>
        <v xml:space="preserve"> </v>
      </c>
      <c r="EU66" s="523" t="str">
        <f t="shared" si="64"/>
        <v xml:space="preserve"> </v>
      </c>
      <c r="EV66" s="523" t="str">
        <f t="shared" si="64"/>
        <v xml:space="preserve"> </v>
      </c>
      <c r="EW66" s="523" t="str">
        <f t="shared" si="64"/>
        <v xml:space="preserve"> </v>
      </c>
      <c r="EX66" s="523" t="str">
        <f t="shared" si="64"/>
        <v xml:space="preserve"> </v>
      </c>
      <c r="EY66" s="523" t="str">
        <f t="shared" si="64"/>
        <v xml:space="preserve"> </v>
      </c>
      <c r="EZ66" s="523" t="str">
        <f t="shared" si="64"/>
        <v xml:space="preserve"> </v>
      </c>
      <c r="FA66" s="523" t="str">
        <f t="shared" si="64"/>
        <v xml:space="preserve"> </v>
      </c>
      <c r="FB66" s="523" t="str">
        <f t="shared" si="64"/>
        <v xml:space="preserve"> </v>
      </c>
      <c r="FC66" s="523" t="str">
        <f t="shared" si="64"/>
        <v xml:space="preserve"> </v>
      </c>
      <c r="FD66" s="523" t="str">
        <f t="shared" si="64"/>
        <v xml:space="preserve"> </v>
      </c>
      <c r="FE66" s="523" t="str">
        <f t="shared" si="64"/>
        <v xml:space="preserve"> </v>
      </c>
      <c r="FF66" s="523" t="str">
        <f t="shared" si="64"/>
        <v xml:space="preserve"> </v>
      </c>
      <c r="FG66" s="523" t="str">
        <f t="shared" si="64"/>
        <v xml:space="preserve"> </v>
      </c>
      <c r="FH66" s="523" t="str">
        <f t="shared" si="64"/>
        <v xml:space="preserve"> </v>
      </c>
      <c r="FI66" s="523" t="str">
        <f t="shared" si="64"/>
        <v xml:space="preserve"> </v>
      </c>
      <c r="FJ66" s="523" t="str">
        <f t="shared" si="64"/>
        <v xml:space="preserve"> </v>
      </c>
      <c r="FK66" s="523" t="str">
        <f t="shared" si="64"/>
        <v xml:space="preserve"> </v>
      </c>
      <c r="FL66" s="523" t="str">
        <f t="shared" si="64"/>
        <v xml:space="preserve"> </v>
      </c>
      <c r="FM66" s="523" t="str">
        <f t="shared" si="64"/>
        <v xml:space="preserve"> </v>
      </c>
      <c r="FN66" s="523" t="str">
        <f t="shared" si="64"/>
        <v xml:space="preserve"> </v>
      </c>
      <c r="FO66" s="523" t="str">
        <f t="shared" si="64"/>
        <v xml:space="preserve"> </v>
      </c>
      <c r="FP66" s="523" t="str">
        <f t="shared" si="64"/>
        <v xml:space="preserve"> </v>
      </c>
      <c r="FQ66" s="523" t="str">
        <f t="shared" si="64"/>
        <v xml:space="preserve"> </v>
      </c>
      <c r="FR66" s="523" t="str">
        <f t="shared" si="64"/>
        <v xml:space="preserve"> </v>
      </c>
      <c r="FS66" s="523" t="str">
        <f t="shared" si="64"/>
        <v xml:space="preserve"> </v>
      </c>
      <c r="FT66" s="523" t="str">
        <f t="shared" si="64"/>
        <v xml:space="preserve"> </v>
      </c>
      <c r="FU66" s="523" t="str">
        <f t="shared" si="64"/>
        <v xml:space="preserve"> </v>
      </c>
      <c r="FV66" s="523" t="str">
        <f t="shared" si="64"/>
        <v xml:space="preserve"> </v>
      </c>
      <c r="FW66" s="523" t="str">
        <f t="shared" si="64"/>
        <v xml:space="preserve"> </v>
      </c>
      <c r="FX66" s="523" t="str">
        <f t="shared" si="64"/>
        <v xml:space="preserve"> </v>
      </c>
      <c r="FY66" s="523" t="str">
        <f t="shared" si="64"/>
        <v xml:space="preserve"> </v>
      </c>
      <c r="FZ66" s="523" t="str">
        <f t="shared" si="64"/>
        <v xml:space="preserve"> </v>
      </c>
      <c r="GA66" s="523" t="str">
        <f t="shared" si="64"/>
        <v xml:space="preserve"> </v>
      </c>
      <c r="GB66" s="523" t="str">
        <f t="shared" si="64"/>
        <v xml:space="preserve"> </v>
      </c>
      <c r="GC66" s="523" t="str">
        <f t="shared" si="64"/>
        <v xml:space="preserve"> </v>
      </c>
      <c r="GD66" s="523" t="str">
        <f t="shared" si="64"/>
        <v xml:space="preserve"> </v>
      </c>
      <c r="GE66" s="523" t="str">
        <f t="shared" si="64"/>
        <v xml:space="preserve"> </v>
      </c>
      <c r="GF66" s="523" t="str">
        <f t="shared" si="64"/>
        <v xml:space="preserve"> </v>
      </c>
      <c r="GG66" s="523" t="str">
        <f t="shared" si="64"/>
        <v xml:space="preserve"> </v>
      </c>
      <c r="GH66" s="523" t="str">
        <f t="shared" si="64"/>
        <v xml:space="preserve"> </v>
      </c>
      <c r="GI66" s="523" t="str">
        <f t="shared" si="64"/>
        <v xml:space="preserve"> </v>
      </c>
      <c r="GJ66" s="523" t="str">
        <f t="shared" si="64"/>
        <v xml:space="preserve"> </v>
      </c>
      <c r="GK66" s="523" t="str">
        <f t="shared" si="64"/>
        <v xml:space="preserve"> </v>
      </c>
      <c r="GL66" s="523" t="str">
        <f t="shared" si="64"/>
        <v xml:space="preserve"> </v>
      </c>
      <c r="GM66" s="523" t="str">
        <f t="shared" si="64"/>
        <v xml:space="preserve"> </v>
      </c>
      <c r="GN66" s="523" t="str">
        <f t="shared" ref="GN66:IV66" si="65">IF(GN65=" "," ",GM66-GN64)</f>
        <v xml:space="preserve"> </v>
      </c>
      <c r="GO66" s="523" t="str">
        <f t="shared" si="65"/>
        <v xml:space="preserve"> </v>
      </c>
      <c r="GP66" s="523" t="str">
        <f t="shared" si="65"/>
        <v xml:space="preserve"> </v>
      </c>
      <c r="GQ66" s="523" t="str">
        <f t="shared" si="65"/>
        <v xml:space="preserve"> </v>
      </c>
      <c r="GR66" s="523" t="str">
        <f t="shared" si="65"/>
        <v xml:space="preserve"> </v>
      </c>
      <c r="GS66" s="523" t="str">
        <f t="shared" si="65"/>
        <v xml:space="preserve"> </v>
      </c>
      <c r="GT66" s="523" t="str">
        <f t="shared" si="65"/>
        <v xml:space="preserve"> </v>
      </c>
      <c r="GU66" s="523" t="str">
        <f t="shared" si="65"/>
        <v xml:space="preserve"> </v>
      </c>
      <c r="GV66" s="523" t="str">
        <f t="shared" si="65"/>
        <v xml:space="preserve"> </v>
      </c>
      <c r="GW66" s="523" t="str">
        <f t="shared" si="65"/>
        <v xml:space="preserve"> </v>
      </c>
      <c r="GX66" s="523" t="str">
        <f t="shared" si="65"/>
        <v xml:space="preserve"> </v>
      </c>
      <c r="GY66" s="523" t="str">
        <f t="shared" si="65"/>
        <v xml:space="preserve"> </v>
      </c>
      <c r="GZ66" s="523" t="str">
        <f t="shared" si="65"/>
        <v xml:space="preserve"> </v>
      </c>
      <c r="HA66" s="523" t="str">
        <f t="shared" si="65"/>
        <v xml:space="preserve"> </v>
      </c>
      <c r="HB66" s="523" t="str">
        <f t="shared" si="65"/>
        <v xml:space="preserve"> </v>
      </c>
      <c r="HC66" s="523" t="str">
        <f t="shared" si="65"/>
        <v xml:space="preserve"> </v>
      </c>
      <c r="HD66" s="523" t="str">
        <f t="shared" si="65"/>
        <v xml:space="preserve"> </v>
      </c>
      <c r="HE66" s="523" t="str">
        <f t="shared" si="65"/>
        <v xml:space="preserve"> </v>
      </c>
      <c r="HF66" s="523" t="str">
        <f t="shared" si="65"/>
        <v xml:space="preserve"> </v>
      </c>
      <c r="HG66" s="523" t="str">
        <f t="shared" si="65"/>
        <v xml:space="preserve"> </v>
      </c>
      <c r="HH66" s="523" t="str">
        <f t="shared" si="65"/>
        <v xml:space="preserve"> </v>
      </c>
      <c r="HI66" s="523" t="str">
        <f t="shared" si="65"/>
        <v xml:space="preserve"> </v>
      </c>
      <c r="HJ66" s="523" t="str">
        <f t="shared" si="65"/>
        <v xml:space="preserve"> </v>
      </c>
      <c r="HK66" s="523" t="str">
        <f t="shared" si="65"/>
        <v xml:space="preserve"> </v>
      </c>
      <c r="HL66" s="523" t="str">
        <f t="shared" si="65"/>
        <v xml:space="preserve"> </v>
      </c>
      <c r="HM66" s="523" t="str">
        <f t="shared" si="65"/>
        <v xml:space="preserve"> </v>
      </c>
      <c r="HN66" s="523" t="str">
        <f t="shared" si="65"/>
        <v xml:space="preserve"> </v>
      </c>
      <c r="HO66" s="523" t="str">
        <f t="shared" si="65"/>
        <v xml:space="preserve"> </v>
      </c>
      <c r="HP66" s="523" t="str">
        <f t="shared" si="65"/>
        <v xml:space="preserve"> </v>
      </c>
      <c r="HQ66" s="523" t="str">
        <f t="shared" si="65"/>
        <v xml:space="preserve"> </v>
      </c>
      <c r="HR66" s="523" t="str">
        <f t="shared" si="65"/>
        <v xml:space="preserve"> </v>
      </c>
      <c r="HS66" s="523" t="str">
        <f t="shared" si="65"/>
        <v xml:space="preserve"> </v>
      </c>
      <c r="HT66" s="523" t="str">
        <f t="shared" si="65"/>
        <v xml:space="preserve"> </v>
      </c>
      <c r="HU66" s="523" t="str">
        <f t="shared" si="65"/>
        <v xml:space="preserve"> </v>
      </c>
      <c r="HV66" s="523" t="str">
        <f t="shared" si="65"/>
        <v xml:space="preserve"> </v>
      </c>
      <c r="HW66" s="523" t="str">
        <f t="shared" si="65"/>
        <v xml:space="preserve"> </v>
      </c>
      <c r="HX66" s="523" t="str">
        <f t="shared" si="65"/>
        <v xml:space="preserve"> </v>
      </c>
      <c r="HY66" s="523" t="str">
        <f t="shared" si="65"/>
        <v xml:space="preserve"> </v>
      </c>
      <c r="HZ66" s="523" t="str">
        <f t="shared" si="65"/>
        <v xml:space="preserve"> </v>
      </c>
      <c r="IA66" s="523" t="str">
        <f t="shared" si="65"/>
        <v xml:space="preserve"> </v>
      </c>
      <c r="IB66" s="523" t="str">
        <f t="shared" si="65"/>
        <v xml:space="preserve"> </v>
      </c>
      <c r="IC66" s="523" t="str">
        <f t="shared" si="65"/>
        <v xml:space="preserve"> </v>
      </c>
      <c r="ID66" s="523" t="str">
        <f t="shared" si="65"/>
        <v xml:space="preserve"> </v>
      </c>
      <c r="IE66" s="523" t="str">
        <f t="shared" si="65"/>
        <v xml:space="preserve"> </v>
      </c>
      <c r="IF66" s="523" t="str">
        <f t="shared" si="65"/>
        <v xml:space="preserve"> </v>
      </c>
      <c r="IG66" s="523" t="str">
        <f t="shared" si="65"/>
        <v xml:space="preserve"> </v>
      </c>
      <c r="IH66" s="523" t="str">
        <f t="shared" si="65"/>
        <v xml:space="preserve"> </v>
      </c>
      <c r="II66" s="523" t="str">
        <f t="shared" si="65"/>
        <v xml:space="preserve"> </v>
      </c>
      <c r="IJ66" s="523" t="str">
        <f t="shared" si="65"/>
        <v xml:space="preserve"> </v>
      </c>
      <c r="IK66" s="523" t="str">
        <f t="shared" si="65"/>
        <v xml:space="preserve"> </v>
      </c>
      <c r="IL66" s="523" t="str">
        <f t="shared" si="65"/>
        <v xml:space="preserve"> </v>
      </c>
      <c r="IM66" s="523" t="str">
        <f t="shared" si="65"/>
        <v xml:space="preserve"> </v>
      </c>
      <c r="IN66" s="523" t="str">
        <f t="shared" si="65"/>
        <v xml:space="preserve"> </v>
      </c>
      <c r="IO66" s="523" t="str">
        <f t="shared" si="65"/>
        <v xml:space="preserve"> </v>
      </c>
      <c r="IP66" s="523" t="str">
        <f t="shared" si="65"/>
        <v xml:space="preserve"> </v>
      </c>
      <c r="IQ66" s="523" t="str">
        <f t="shared" si="65"/>
        <v xml:space="preserve"> </v>
      </c>
      <c r="IR66" s="523" t="str">
        <f t="shared" si="65"/>
        <v xml:space="preserve"> </v>
      </c>
      <c r="IS66" s="523" t="str">
        <f t="shared" si="65"/>
        <v xml:space="preserve"> </v>
      </c>
      <c r="IT66" s="523" t="str">
        <f t="shared" si="65"/>
        <v xml:space="preserve"> </v>
      </c>
      <c r="IU66" s="523" t="str">
        <f t="shared" si="65"/>
        <v xml:space="preserve"> </v>
      </c>
      <c r="IV66" s="523" t="str">
        <f t="shared" si="65"/>
        <v xml:space="preserve"> </v>
      </c>
    </row>
    <row r="67" spans="1:256" s="545" customFormat="1" x14ac:dyDescent="0.15">
      <c r="A67" s="78"/>
      <c r="B67" s="527"/>
      <c r="C67" s="527"/>
      <c r="D67" s="527"/>
      <c r="E67" s="527"/>
      <c r="F67" s="527"/>
      <c r="G67" s="527"/>
      <c r="H67" s="527"/>
      <c r="I67" s="527"/>
      <c r="J67" s="527"/>
      <c r="K67" s="527"/>
      <c r="L67" s="527"/>
      <c r="M67" s="527"/>
      <c r="N67" s="527"/>
      <c r="O67" s="527"/>
      <c r="P67" s="527"/>
      <c r="Q67" s="527"/>
      <c r="R67" s="527"/>
      <c r="S67" s="527"/>
      <c r="T67" s="527"/>
      <c r="U67" s="527"/>
      <c r="V67" s="527"/>
      <c r="W67" s="527"/>
      <c r="X67" s="527"/>
      <c r="Y67" s="527"/>
      <c r="Z67" s="527"/>
      <c r="AA67" s="527"/>
      <c r="AB67" s="527"/>
      <c r="AC67" s="527"/>
      <c r="AD67" s="527"/>
      <c r="AE67" s="527"/>
      <c r="AF67" s="527"/>
      <c r="AG67" s="527"/>
      <c r="AH67" s="527"/>
      <c r="AI67" s="527"/>
      <c r="AJ67" s="527"/>
      <c r="AK67" s="527"/>
      <c r="AL67" s="527"/>
      <c r="AM67" s="527"/>
      <c r="AN67" s="527"/>
      <c r="AO67" s="527"/>
      <c r="AP67" s="527"/>
      <c r="AQ67" s="527"/>
      <c r="AR67" s="527"/>
      <c r="AS67" s="527"/>
      <c r="AT67" s="527"/>
      <c r="AU67" s="527"/>
      <c r="AV67" s="527"/>
      <c r="AW67" s="527"/>
      <c r="AX67" s="527"/>
      <c r="AY67" s="527"/>
      <c r="AZ67" s="527"/>
      <c r="BA67" s="527"/>
      <c r="BB67" s="527"/>
      <c r="BC67" s="527"/>
      <c r="BD67" s="527"/>
      <c r="BE67" s="527"/>
      <c r="BF67" s="527"/>
      <c r="BG67" s="527"/>
      <c r="BH67" s="527"/>
      <c r="BI67" s="527"/>
      <c r="BJ67" s="527"/>
      <c r="BK67" s="527"/>
      <c r="BL67" s="527"/>
      <c r="BM67" s="527"/>
      <c r="BN67" s="527"/>
      <c r="BO67" s="527"/>
      <c r="BP67" s="527"/>
      <c r="BQ67" s="527"/>
      <c r="BR67" s="527"/>
      <c r="BS67" s="527"/>
      <c r="BT67" s="527"/>
      <c r="BU67" s="527"/>
      <c r="BV67" s="527"/>
      <c r="BW67" s="527"/>
      <c r="BX67" s="527"/>
      <c r="BY67" s="527"/>
      <c r="BZ67" s="527"/>
      <c r="CA67" s="527"/>
      <c r="CB67" s="527"/>
      <c r="CC67" s="527"/>
      <c r="CD67" s="527"/>
      <c r="CE67" s="527"/>
      <c r="CF67" s="527"/>
      <c r="CG67" s="527"/>
      <c r="CH67" s="527"/>
      <c r="CI67" s="527"/>
      <c r="CJ67" s="527"/>
      <c r="CK67" s="527"/>
      <c r="CL67" s="527"/>
      <c r="CM67" s="527"/>
      <c r="CN67" s="527"/>
      <c r="CO67" s="527"/>
      <c r="CP67" s="527"/>
      <c r="CQ67" s="527"/>
      <c r="CR67" s="527"/>
      <c r="CS67" s="527"/>
      <c r="CT67" s="527"/>
      <c r="CU67" s="527"/>
      <c r="CV67" s="527"/>
      <c r="CW67" s="527"/>
      <c r="CX67" s="527"/>
      <c r="CY67" s="527"/>
      <c r="CZ67" s="527"/>
      <c r="DA67" s="527"/>
      <c r="DB67" s="527"/>
      <c r="DC67" s="527"/>
      <c r="DD67" s="527"/>
      <c r="DE67" s="527"/>
      <c r="DF67" s="527"/>
      <c r="DG67" s="527"/>
      <c r="DH67" s="527"/>
      <c r="DI67" s="527"/>
      <c r="DJ67" s="527"/>
      <c r="DK67" s="527"/>
      <c r="DL67" s="527"/>
      <c r="DM67" s="527"/>
      <c r="DN67" s="527"/>
      <c r="DO67" s="527"/>
      <c r="DP67" s="527"/>
      <c r="DQ67" s="527"/>
      <c r="DR67" s="527"/>
      <c r="DS67" s="527"/>
      <c r="DT67" s="527"/>
      <c r="DU67" s="527"/>
      <c r="DV67" s="527"/>
      <c r="DW67" s="527"/>
      <c r="DX67" s="527"/>
      <c r="DY67" s="527"/>
      <c r="DZ67" s="527"/>
      <c r="EA67" s="527"/>
      <c r="EB67" s="527"/>
      <c r="EC67" s="527"/>
      <c r="ED67" s="527"/>
      <c r="EE67" s="527"/>
      <c r="EF67" s="527"/>
      <c r="EG67" s="527"/>
      <c r="EH67" s="527"/>
      <c r="EI67" s="527"/>
      <c r="EJ67" s="527"/>
      <c r="EK67" s="527"/>
      <c r="EL67" s="527"/>
      <c r="EM67" s="527"/>
      <c r="EN67" s="527"/>
      <c r="EO67" s="527"/>
      <c r="EP67" s="527"/>
      <c r="EQ67" s="527"/>
      <c r="ER67" s="527"/>
      <c r="ES67" s="527"/>
      <c r="ET67" s="527"/>
      <c r="EU67" s="527"/>
      <c r="EV67" s="527"/>
      <c r="EW67" s="527"/>
      <c r="EX67" s="527"/>
      <c r="EY67" s="527"/>
      <c r="EZ67" s="527"/>
      <c r="FA67" s="527"/>
      <c r="FB67" s="527"/>
      <c r="FC67" s="527"/>
      <c r="FD67" s="527"/>
      <c r="FE67" s="527"/>
      <c r="FF67" s="527"/>
      <c r="FG67" s="527"/>
      <c r="FH67" s="527"/>
      <c r="FI67" s="527"/>
      <c r="FJ67" s="527"/>
      <c r="FK67" s="527"/>
      <c r="FL67" s="527"/>
      <c r="FM67" s="527"/>
      <c r="FN67" s="527"/>
      <c r="FO67" s="527"/>
      <c r="FP67" s="527"/>
      <c r="FQ67" s="527"/>
      <c r="FR67" s="527"/>
      <c r="FS67" s="527"/>
      <c r="FT67" s="527"/>
      <c r="FU67" s="527"/>
      <c r="FV67" s="527"/>
      <c r="FW67" s="527"/>
      <c r="FX67" s="527"/>
      <c r="FY67" s="527"/>
      <c r="FZ67" s="527"/>
      <c r="GA67" s="527"/>
      <c r="GB67" s="527"/>
      <c r="GC67" s="527"/>
      <c r="GD67" s="527"/>
      <c r="GE67" s="527"/>
      <c r="GF67" s="527"/>
      <c r="GG67" s="527"/>
      <c r="GH67" s="527"/>
      <c r="GI67" s="527"/>
      <c r="GJ67" s="527"/>
      <c r="GK67" s="527"/>
      <c r="GL67" s="527"/>
      <c r="GM67" s="527"/>
      <c r="GN67" s="527"/>
      <c r="GO67" s="527"/>
      <c r="GP67" s="527"/>
      <c r="GQ67" s="527"/>
      <c r="GR67" s="527"/>
      <c r="GS67" s="527"/>
      <c r="GT67" s="527"/>
      <c r="GU67" s="527"/>
      <c r="GV67" s="527"/>
      <c r="GW67" s="527"/>
      <c r="GX67" s="527"/>
      <c r="GY67" s="527"/>
      <c r="GZ67" s="527"/>
      <c r="HA67" s="527"/>
      <c r="HB67" s="527"/>
      <c r="HC67" s="527"/>
      <c r="HD67" s="527"/>
      <c r="HE67" s="527"/>
      <c r="HF67" s="527"/>
      <c r="HG67" s="527"/>
      <c r="HH67" s="527"/>
      <c r="HI67" s="527"/>
      <c r="HJ67" s="527"/>
      <c r="HK67" s="527"/>
      <c r="HL67" s="527"/>
      <c r="HM67" s="527"/>
      <c r="HN67" s="527"/>
      <c r="HO67" s="527"/>
      <c r="HP67" s="527"/>
      <c r="HQ67" s="527"/>
      <c r="HR67" s="527"/>
      <c r="HS67" s="527"/>
      <c r="HT67" s="527"/>
      <c r="HU67" s="527"/>
      <c r="HV67" s="527"/>
      <c r="HW67" s="527"/>
      <c r="HX67" s="527"/>
      <c r="HY67" s="527"/>
      <c r="HZ67" s="527"/>
      <c r="IA67" s="527"/>
      <c r="IB67" s="527"/>
      <c r="IC67" s="527"/>
      <c r="ID67" s="527"/>
      <c r="IE67" s="527"/>
      <c r="IF67" s="527"/>
      <c r="IG67" s="527"/>
      <c r="IH67" s="527"/>
      <c r="II67" s="527"/>
      <c r="IJ67" s="527"/>
      <c r="IK67" s="527"/>
      <c r="IL67" s="527"/>
      <c r="IM67" s="527"/>
      <c r="IN67" s="527"/>
      <c r="IO67" s="527"/>
      <c r="IP67" s="527"/>
      <c r="IQ67" s="527"/>
      <c r="IR67" s="527"/>
      <c r="IS67" s="527"/>
      <c r="IT67" s="527"/>
      <c r="IU67" s="527"/>
      <c r="IV67" s="527"/>
    </row>
    <row r="68" spans="1:256" x14ac:dyDescent="0.15">
      <c r="B68" s="524"/>
      <c r="C68" s="526"/>
      <c r="D68" s="526"/>
      <c r="E68" s="526"/>
      <c r="F68" s="526"/>
    </row>
    <row r="69" spans="1:256" x14ac:dyDescent="0.15">
      <c r="B69" s="524"/>
      <c r="C69" s="526"/>
      <c r="D69" s="526"/>
      <c r="E69" s="526"/>
      <c r="F69" s="526"/>
    </row>
    <row r="70" spans="1:256" x14ac:dyDescent="0.15">
      <c r="B70" s="524"/>
      <c r="C70" s="526"/>
      <c r="D70" s="526"/>
      <c r="E70" s="526"/>
      <c r="F70" s="526"/>
    </row>
    <row r="71" spans="1:256" x14ac:dyDescent="0.15">
      <c r="B71" s="524"/>
      <c r="C71" s="526"/>
      <c r="D71" s="526"/>
      <c r="E71" s="526"/>
      <c r="F71" s="526"/>
    </row>
    <row r="72" spans="1:256" x14ac:dyDescent="0.15">
      <c r="B72" s="524"/>
      <c r="C72" s="526"/>
      <c r="D72" s="526"/>
      <c r="E72" s="526"/>
      <c r="F72" s="526"/>
    </row>
    <row r="73" spans="1:256" x14ac:dyDescent="0.15">
      <c r="B73" s="524"/>
      <c r="C73" s="526"/>
      <c r="D73" s="526"/>
      <c r="E73" s="526"/>
      <c r="F73" s="526"/>
    </row>
    <row r="74" spans="1:256" x14ac:dyDescent="0.15">
      <c r="B74" s="524"/>
      <c r="C74" s="526"/>
      <c r="D74" s="526"/>
      <c r="E74" s="526"/>
      <c r="F74" s="526"/>
    </row>
    <row r="75" spans="1:256" x14ac:dyDescent="0.15">
      <c r="B75" s="524"/>
      <c r="C75" s="526"/>
      <c r="D75" s="526"/>
      <c r="E75" s="526"/>
      <c r="F75" s="526"/>
    </row>
    <row r="76" spans="1:256" x14ac:dyDescent="0.15">
      <c r="B76" s="524"/>
      <c r="C76" s="526"/>
      <c r="D76" s="526"/>
      <c r="E76" s="526"/>
      <c r="F76" s="526"/>
    </row>
    <row r="77" spans="1:256" x14ac:dyDescent="0.15">
      <c r="B77" s="524"/>
      <c r="C77" s="526"/>
      <c r="D77" s="526"/>
      <c r="E77" s="526"/>
      <c r="F77" s="526"/>
    </row>
    <row r="78" spans="1:256" x14ac:dyDescent="0.15">
      <c r="B78" s="524"/>
      <c r="C78" s="526"/>
      <c r="D78" s="526"/>
      <c r="E78" s="526"/>
      <c r="F78" s="526"/>
    </row>
    <row r="79" spans="1:256" x14ac:dyDescent="0.15">
      <c r="B79" s="524"/>
      <c r="C79" s="526"/>
      <c r="D79" s="526"/>
      <c r="E79" s="526"/>
      <c r="F79" s="526"/>
    </row>
    <row r="80" spans="1:256" x14ac:dyDescent="0.15">
      <c r="B80" s="524"/>
      <c r="C80" s="526"/>
      <c r="D80" s="526"/>
      <c r="E80" s="526"/>
      <c r="F80" s="526"/>
    </row>
    <row r="81" spans="2:6" x14ac:dyDescent="0.15">
      <c r="B81" s="524"/>
      <c r="C81" s="526"/>
      <c r="D81" s="526"/>
      <c r="E81" s="526"/>
      <c r="F81" s="526"/>
    </row>
    <row r="82" spans="2:6" x14ac:dyDescent="0.15">
      <c r="B82" s="524"/>
      <c r="C82" s="526"/>
      <c r="D82" s="526"/>
      <c r="E82" s="526"/>
      <c r="F82" s="526"/>
    </row>
    <row r="83" spans="2:6" x14ac:dyDescent="0.15">
      <c r="B83" s="524"/>
      <c r="C83" s="526"/>
      <c r="D83" s="526"/>
      <c r="E83" s="526"/>
      <c r="F83" s="526"/>
    </row>
    <row r="84" spans="2:6" x14ac:dyDescent="0.15">
      <c r="B84" s="524"/>
      <c r="C84" s="526"/>
      <c r="D84" s="526"/>
      <c r="E84" s="526"/>
      <c r="F84" s="526"/>
    </row>
    <row r="85" spans="2:6" x14ac:dyDescent="0.15">
      <c r="B85" s="524"/>
      <c r="C85" s="526"/>
      <c r="D85" s="526"/>
      <c r="E85" s="526"/>
      <c r="F85" s="526"/>
    </row>
    <row r="86" spans="2:6" x14ac:dyDescent="0.15">
      <c r="B86" s="524"/>
      <c r="C86" s="526"/>
      <c r="D86" s="526"/>
      <c r="E86" s="526"/>
      <c r="F86" s="526"/>
    </row>
    <row r="87" spans="2:6" x14ac:dyDescent="0.15">
      <c r="B87" s="524"/>
      <c r="C87" s="526"/>
      <c r="D87" s="526"/>
      <c r="E87" s="526"/>
      <c r="F87" s="526"/>
    </row>
    <row r="88" spans="2:6" x14ac:dyDescent="0.15">
      <c r="B88" s="524"/>
      <c r="C88" s="526"/>
      <c r="D88" s="526"/>
      <c r="E88" s="526"/>
      <c r="F88" s="526"/>
    </row>
    <row r="89" spans="2:6" x14ac:dyDescent="0.15">
      <c r="B89" s="524"/>
      <c r="C89" s="526"/>
      <c r="D89" s="526"/>
      <c r="E89" s="526"/>
      <c r="F89" s="526"/>
    </row>
    <row r="90" spans="2:6" x14ac:dyDescent="0.15">
      <c r="B90" s="524"/>
      <c r="C90" s="526"/>
      <c r="D90" s="526"/>
      <c r="E90" s="526"/>
      <c r="F90" s="526"/>
    </row>
    <row r="91" spans="2:6" x14ac:dyDescent="0.15">
      <c r="B91" s="524"/>
      <c r="C91" s="526"/>
      <c r="D91" s="526"/>
      <c r="E91" s="526"/>
      <c r="F91" s="526"/>
    </row>
    <row r="92" spans="2:6" x14ac:dyDescent="0.15">
      <c r="B92" s="524"/>
      <c r="C92" s="526"/>
      <c r="D92" s="526"/>
      <c r="E92" s="526"/>
      <c r="F92" s="526"/>
    </row>
    <row r="93" spans="2:6" x14ac:dyDescent="0.15">
      <c r="B93" s="524"/>
      <c r="C93" s="526"/>
      <c r="D93" s="526"/>
      <c r="E93" s="526"/>
      <c r="F93" s="526"/>
    </row>
    <row r="94" spans="2:6" x14ac:dyDescent="0.15">
      <c r="B94" s="524"/>
      <c r="C94" s="526"/>
      <c r="D94" s="526"/>
      <c r="E94" s="526"/>
      <c r="F94" s="526"/>
    </row>
    <row r="95" spans="2:6" x14ac:dyDescent="0.15">
      <c r="B95" s="524"/>
      <c r="C95" s="526"/>
      <c r="D95" s="526"/>
      <c r="E95" s="526"/>
      <c r="F95" s="526"/>
    </row>
    <row r="96" spans="2:6" x14ac:dyDescent="0.15">
      <c r="B96" s="524"/>
      <c r="C96" s="526"/>
      <c r="D96" s="526"/>
      <c r="E96" s="526"/>
      <c r="F96" s="526"/>
    </row>
    <row r="97" spans="2:6" x14ac:dyDescent="0.15">
      <c r="B97" s="524"/>
      <c r="C97" s="526"/>
      <c r="D97" s="526"/>
      <c r="E97" s="526"/>
      <c r="F97" s="526"/>
    </row>
    <row r="98" spans="2:6" x14ac:dyDescent="0.15">
      <c r="B98" s="524"/>
      <c r="C98" s="526"/>
      <c r="D98" s="526"/>
      <c r="E98" s="526"/>
      <c r="F98" s="526"/>
    </row>
    <row r="99" spans="2:6" x14ac:dyDescent="0.15">
      <c r="B99" s="524"/>
      <c r="C99" s="526"/>
      <c r="D99" s="526"/>
      <c r="E99" s="526"/>
      <c r="F99" s="526"/>
    </row>
    <row r="100" spans="2:6" x14ac:dyDescent="0.15">
      <c r="B100" s="524"/>
      <c r="C100" s="526"/>
      <c r="D100" s="526"/>
      <c r="E100" s="526"/>
      <c r="F100" s="526"/>
    </row>
    <row r="101" spans="2:6" x14ac:dyDescent="0.15">
      <c r="B101" s="524"/>
      <c r="C101" s="526"/>
      <c r="D101" s="526"/>
      <c r="E101" s="526"/>
      <c r="F101" s="526"/>
    </row>
    <row r="102" spans="2:6" x14ac:dyDescent="0.15">
      <c r="B102" s="524"/>
      <c r="C102" s="526"/>
      <c r="D102" s="526"/>
      <c r="E102" s="526"/>
      <c r="F102" s="526"/>
    </row>
    <row r="103" spans="2:6" x14ac:dyDescent="0.15">
      <c r="B103" s="524"/>
      <c r="C103" s="526"/>
      <c r="D103" s="526"/>
      <c r="E103" s="526"/>
      <c r="F103" s="526"/>
    </row>
    <row r="104" spans="2:6" x14ac:dyDescent="0.15">
      <c r="B104" s="524"/>
      <c r="C104" s="526"/>
      <c r="D104" s="526"/>
      <c r="E104" s="526"/>
      <c r="F104" s="526"/>
    </row>
    <row r="105" spans="2:6" x14ac:dyDescent="0.15">
      <c r="B105" s="524"/>
      <c r="C105" s="526"/>
      <c r="D105" s="526"/>
      <c r="E105" s="526"/>
      <c r="F105" s="526"/>
    </row>
    <row r="106" spans="2:6" x14ac:dyDescent="0.15">
      <c r="B106" s="524"/>
      <c r="C106" s="526"/>
      <c r="D106" s="526"/>
      <c r="E106" s="526"/>
      <c r="F106" s="526"/>
    </row>
    <row r="107" spans="2:6" x14ac:dyDescent="0.15">
      <c r="B107" s="524"/>
      <c r="C107" s="526"/>
      <c r="D107" s="526"/>
      <c r="E107" s="526"/>
      <c r="F107" s="526"/>
    </row>
    <row r="108" spans="2:6" x14ac:dyDescent="0.15">
      <c r="B108" s="524"/>
      <c r="C108" s="526"/>
      <c r="D108" s="526"/>
      <c r="E108" s="526"/>
      <c r="F108" s="526"/>
    </row>
    <row r="109" spans="2:6" x14ac:dyDescent="0.15">
      <c r="B109" s="524"/>
      <c r="C109" s="526"/>
      <c r="D109" s="526"/>
      <c r="E109" s="526"/>
      <c r="F109" s="526"/>
    </row>
    <row r="110" spans="2:6" x14ac:dyDescent="0.15">
      <c r="B110" s="524"/>
      <c r="C110" s="526"/>
      <c r="D110" s="526"/>
      <c r="E110" s="526"/>
      <c r="F110" s="526"/>
    </row>
    <row r="111" spans="2:6" x14ac:dyDescent="0.15">
      <c r="B111" s="524"/>
      <c r="C111" s="526"/>
      <c r="D111" s="526"/>
      <c r="E111" s="526"/>
      <c r="F111" s="526"/>
    </row>
    <row r="112" spans="2:6" x14ac:dyDescent="0.15">
      <c r="B112" s="524"/>
      <c r="C112" s="526"/>
      <c r="D112" s="526"/>
      <c r="E112" s="526"/>
      <c r="F112" s="526"/>
    </row>
    <row r="113" spans="2:6" x14ac:dyDescent="0.15">
      <c r="B113" s="524"/>
      <c r="C113" s="526"/>
      <c r="D113" s="526"/>
      <c r="E113" s="526"/>
      <c r="F113" s="526"/>
    </row>
    <row r="114" spans="2:6" x14ac:dyDescent="0.15">
      <c r="B114" s="524"/>
      <c r="C114" s="526"/>
      <c r="D114" s="526"/>
      <c r="E114" s="526"/>
      <c r="F114" s="526"/>
    </row>
    <row r="115" spans="2:6" x14ac:dyDescent="0.15">
      <c r="B115" s="524"/>
      <c r="C115" s="526"/>
      <c r="D115" s="526"/>
      <c r="E115" s="526"/>
      <c r="F115" s="526"/>
    </row>
    <row r="116" spans="2:6" x14ac:dyDescent="0.15">
      <c r="B116" s="524"/>
      <c r="C116" s="526"/>
      <c r="D116" s="526"/>
      <c r="E116" s="526"/>
      <c r="F116" s="526"/>
    </row>
    <row r="117" spans="2:6" x14ac:dyDescent="0.15">
      <c r="B117" s="524"/>
      <c r="C117" s="526"/>
      <c r="D117" s="526"/>
      <c r="E117" s="526"/>
      <c r="F117" s="526"/>
    </row>
    <row r="118" spans="2:6" x14ac:dyDescent="0.15">
      <c r="B118" s="524"/>
      <c r="C118" s="526"/>
      <c r="D118" s="526"/>
      <c r="E118" s="526"/>
      <c r="F118" s="526"/>
    </row>
    <row r="119" spans="2:6" x14ac:dyDescent="0.15">
      <c r="B119" s="524"/>
      <c r="C119" s="526"/>
      <c r="D119" s="526"/>
      <c r="E119" s="526"/>
      <c r="F119" s="526"/>
    </row>
    <row r="120" spans="2:6" x14ac:dyDescent="0.15">
      <c r="B120" s="524"/>
      <c r="C120" s="526"/>
      <c r="D120" s="526"/>
      <c r="E120" s="526"/>
      <c r="F120" s="526"/>
    </row>
    <row r="121" spans="2:6" x14ac:dyDescent="0.15">
      <c r="B121" s="524"/>
      <c r="C121" s="526"/>
      <c r="D121" s="526"/>
      <c r="E121" s="526"/>
      <c r="F121" s="526"/>
    </row>
    <row r="122" spans="2:6" x14ac:dyDescent="0.15">
      <c r="B122" s="524"/>
      <c r="C122" s="526"/>
      <c r="D122" s="526"/>
      <c r="E122" s="526"/>
      <c r="F122" s="526"/>
    </row>
    <row r="123" spans="2:6" x14ac:dyDescent="0.15">
      <c r="B123" s="524"/>
      <c r="C123" s="526"/>
      <c r="D123" s="526"/>
      <c r="E123" s="526"/>
      <c r="F123" s="526"/>
    </row>
    <row r="124" spans="2:6" x14ac:dyDescent="0.15">
      <c r="B124" s="524"/>
      <c r="C124" s="526"/>
      <c r="D124" s="526"/>
      <c r="E124" s="526"/>
      <c r="F124" s="526"/>
    </row>
    <row r="125" spans="2:6" x14ac:dyDescent="0.15">
      <c r="B125" s="524"/>
      <c r="C125" s="526"/>
      <c r="D125" s="526"/>
      <c r="E125" s="526"/>
      <c r="F125" s="526"/>
    </row>
    <row r="126" spans="2:6" x14ac:dyDescent="0.15">
      <c r="B126" s="524"/>
      <c r="C126" s="526"/>
      <c r="D126" s="526"/>
      <c r="E126" s="526"/>
      <c r="F126" s="526"/>
    </row>
    <row r="127" spans="2:6" x14ac:dyDescent="0.15">
      <c r="B127" s="524"/>
      <c r="C127" s="526"/>
      <c r="D127" s="526"/>
      <c r="E127" s="526"/>
      <c r="F127" s="526"/>
    </row>
    <row r="128" spans="2:6" x14ac:dyDescent="0.15">
      <c r="B128" s="524"/>
      <c r="C128" s="526"/>
      <c r="D128" s="526"/>
      <c r="E128" s="526"/>
      <c r="F128" s="526"/>
    </row>
    <row r="129" spans="2:6" x14ac:dyDescent="0.15">
      <c r="B129" s="524"/>
      <c r="C129" s="526"/>
      <c r="D129" s="526"/>
      <c r="E129" s="526"/>
      <c r="F129" s="526"/>
    </row>
    <row r="130" spans="2:6" x14ac:dyDescent="0.15">
      <c r="B130" s="524"/>
      <c r="C130" s="526"/>
      <c r="D130" s="526"/>
      <c r="E130" s="526"/>
      <c r="F130" s="526"/>
    </row>
    <row r="131" spans="2:6" x14ac:dyDescent="0.15">
      <c r="B131" s="524"/>
      <c r="C131" s="526"/>
      <c r="D131" s="526"/>
      <c r="E131" s="526"/>
      <c r="F131" s="526"/>
    </row>
    <row r="132" spans="2:6" x14ac:dyDescent="0.15">
      <c r="B132" s="524"/>
      <c r="C132" s="526"/>
      <c r="D132" s="526"/>
      <c r="E132" s="526"/>
      <c r="F132" s="526"/>
    </row>
    <row r="133" spans="2:6" x14ac:dyDescent="0.15">
      <c r="B133" s="524"/>
      <c r="C133" s="526"/>
      <c r="D133" s="526"/>
      <c r="E133" s="526"/>
      <c r="F133" s="526"/>
    </row>
    <row r="134" spans="2:6" x14ac:dyDescent="0.15">
      <c r="B134" s="524"/>
      <c r="C134" s="526"/>
      <c r="D134" s="526"/>
      <c r="E134" s="526"/>
      <c r="F134" s="526"/>
    </row>
    <row r="135" spans="2:6" x14ac:dyDescent="0.15">
      <c r="B135" s="524"/>
      <c r="C135" s="526"/>
      <c r="D135" s="526"/>
      <c r="E135" s="526"/>
      <c r="F135" s="526"/>
    </row>
    <row r="136" spans="2:6" x14ac:dyDescent="0.15">
      <c r="B136" s="524"/>
      <c r="C136" s="526"/>
      <c r="D136" s="526"/>
      <c r="E136" s="526"/>
      <c r="F136" s="526"/>
    </row>
    <row r="137" spans="2:6" x14ac:dyDescent="0.15">
      <c r="B137" s="524"/>
      <c r="C137" s="526"/>
      <c r="D137" s="526"/>
      <c r="E137" s="526"/>
      <c r="F137" s="526"/>
    </row>
    <row r="138" spans="2:6" x14ac:dyDescent="0.15">
      <c r="B138" s="524"/>
      <c r="C138" s="526"/>
      <c r="D138" s="526"/>
      <c r="E138" s="526"/>
      <c r="F138" s="526"/>
    </row>
    <row r="139" spans="2:6" x14ac:dyDescent="0.15">
      <c r="B139" s="524"/>
      <c r="C139" s="526"/>
      <c r="D139" s="526"/>
      <c r="E139" s="526"/>
      <c r="F139" s="526"/>
    </row>
    <row r="140" spans="2:6" x14ac:dyDescent="0.15">
      <c r="B140" s="524"/>
      <c r="C140" s="526"/>
      <c r="D140" s="526"/>
      <c r="E140" s="526"/>
      <c r="F140" s="526"/>
    </row>
    <row r="141" spans="2:6" x14ac:dyDescent="0.15">
      <c r="B141" s="524"/>
      <c r="C141" s="526"/>
      <c r="D141" s="526"/>
      <c r="E141" s="526"/>
      <c r="F141" s="526"/>
    </row>
    <row r="142" spans="2:6" x14ac:dyDescent="0.15">
      <c r="B142" s="524"/>
      <c r="C142" s="526"/>
      <c r="D142" s="526"/>
      <c r="E142" s="526"/>
      <c r="F142" s="526"/>
    </row>
    <row r="143" spans="2:6" x14ac:dyDescent="0.15">
      <c r="B143" s="524"/>
      <c r="C143" s="526"/>
      <c r="D143" s="526"/>
      <c r="E143" s="526"/>
      <c r="F143" s="526"/>
    </row>
    <row r="144" spans="2:6" x14ac:dyDescent="0.15">
      <c r="B144" s="524"/>
      <c r="C144" s="526"/>
      <c r="D144" s="526"/>
      <c r="E144" s="526"/>
      <c r="F144" s="526"/>
    </row>
    <row r="145" spans="2:6" x14ac:dyDescent="0.15">
      <c r="B145" s="524"/>
      <c r="C145" s="526"/>
      <c r="D145" s="526"/>
      <c r="E145" s="526"/>
      <c r="F145" s="526"/>
    </row>
    <row r="146" spans="2:6" x14ac:dyDescent="0.15">
      <c r="B146" s="524"/>
      <c r="C146" s="526"/>
      <c r="D146" s="526"/>
      <c r="E146" s="526"/>
      <c r="F146" s="526"/>
    </row>
    <row r="147" spans="2:6" x14ac:dyDescent="0.15">
      <c r="B147" s="524"/>
      <c r="C147" s="526"/>
      <c r="D147" s="526"/>
      <c r="E147" s="526"/>
      <c r="F147" s="526"/>
    </row>
    <row r="148" spans="2:6" x14ac:dyDescent="0.15">
      <c r="B148" s="524"/>
      <c r="C148" s="526"/>
      <c r="D148" s="526"/>
      <c r="E148" s="526"/>
      <c r="F148" s="526"/>
    </row>
    <row r="149" spans="2:6" x14ac:dyDescent="0.15">
      <c r="B149" s="524"/>
      <c r="C149" s="526"/>
      <c r="D149" s="526"/>
      <c r="E149" s="526"/>
      <c r="F149" s="526"/>
    </row>
    <row r="150" spans="2:6" x14ac:dyDescent="0.15">
      <c r="B150" s="524"/>
      <c r="C150" s="526"/>
      <c r="D150" s="526"/>
      <c r="E150" s="526"/>
      <c r="F150" s="526"/>
    </row>
    <row r="151" spans="2:6" x14ac:dyDescent="0.15">
      <c r="B151" s="524"/>
      <c r="C151" s="526"/>
      <c r="D151" s="526"/>
      <c r="E151" s="526"/>
      <c r="F151" s="526"/>
    </row>
    <row r="152" spans="2:6" x14ac:dyDescent="0.15">
      <c r="B152" s="524"/>
      <c r="C152" s="526"/>
      <c r="D152" s="526"/>
      <c r="E152" s="526"/>
      <c r="F152" s="526"/>
    </row>
    <row r="153" spans="2:6" x14ac:dyDescent="0.15">
      <c r="B153" s="524"/>
      <c r="C153" s="526"/>
      <c r="D153" s="526"/>
      <c r="E153" s="526"/>
      <c r="F153" s="526"/>
    </row>
    <row r="154" spans="2:6" x14ac:dyDescent="0.15">
      <c r="B154" s="524"/>
      <c r="C154" s="526"/>
      <c r="D154" s="526"/>
      <c r="E154" s="526"/>
      <c r="F154" s="526"/>
    </row>
    <row r="155" spans="2:6" x14ac:dyDescent="0.15">
      <c r="B155" s="524"/>
      <c r="C155" s="526"/>
      <c r="D155" s="526"/>
      <c r="E155" s="526"/>
      <c r="F155" s="526"/>
    </row>
    <row r="156" spans="2:6" x14ac:dyDescent="0.15">
      <c r="B156" s="524"/>
      <c r="C156" s="526"/>
      <c r="D156" s="526"/>
      <c r="E156" s="526"/>
      <c r="F156" s="526"/>
    </row>
    <row r="157" spans="2:6" x14ac:dyDescent="0.15">
      <c r="B157" s="524"/>
      <c r="C157" s="526"/>
      <c r="D157" s="526"/>
      <c r="E157" s="526"/>
      <c r="F157" s="526"/>
    </row>
    <row r="158" spans="2:6" x14ac:dyDescent="0.15">
      <c r="B158" s="524"/>
      <c r="C158" s="526"/>
      <c r="D158" s="526"/>
      <c r="E158" s="526"/>
      <c r="F158" s="526"/>
    </row>
    <row r="159" spans="2:6" x14ac:dyDescent="0.15">
      <c r="B159" s="524"/>
      <c r="C159" s="526"/>
      <c r="D159" s="526"/>
      <c r="E159" s="526"/>
      <c r="F159" s="526"/>
    </row>
    <row r="160" spans="2:6" x14ac:dyDescent="0.15">
      <c r="B160" s="524"/>
      <c r="C160" s="526"/>
      <c r="D160" s="526"/>
      <c r="E160" s="526"/>
      <c r="F160" s="526"/>
    </row>
    <row r="161" spans="2:6" x14ac:dyDescent="0.15">
      <c r="B161" s="524"/>
      <c r="C161" s="526"/>
      <c r="D161" s="526"/>
      <c r="E161" s="526"/>
      <c r="F161" s="526"/>
    </row>
    <row r="162" spans="2:6" x14ac:dyDescent="0.15">
      <c r="B162" s="524"/>
      <c r="C162" s="526"/>
      <c r="D162" s="526"/>
      <c r="E162" s="526"/>
      <c r="F162" s="526"/>
    </row>
    <row r="163" spans="2:6" x14ac:dyDescent="0.15">
      <c r="B163" s="524"/>
      <c r="C163" s="526"/>
      <c r="D163" s="526"/>
      <c r="E163" s="526"/>
      <c r="F163" s="526"/>
    </row>
    <row r="164" spans="2:6" x14ac:dyDescent="0.15">
      <c r="B164" s="524"/>
      <c r="C164" s="526"/>
      <c r="D164" s="526"/>
      <c r="E164" s="526"/>
      <c r="F164" s="526"/>
    </row>
    <row r="165" spans="2:6" x14ac:dyDescent="0.15">
      <c r="B165" s="524"/>
      <c r="C165" s="526"/>
      <c r="D165" s="526"/>
      <c r="E165" s="526"/>
      <c r="F165" s="526"/>
    </row>
    <row r="166" spans="2:6" x14ac:dyDescent="0.15">
      <c r="B166" s="524"/>
      <c r="C166" s="526"/>
      <c r="D166" s="526"/>
      <c r="E166" s="526"/>
      <c r="F166" s="526"/>
    </row>
    <row r="167" spans="2:6" x14ac:dyDescent="0.15">
      <c r="B167" s="524"/>
      <c r="C167" s="526"/>
      <c r="D167" s="526"/>
      <c r="E167" s="526"/>
      <c r="F167" s="526"/>
    </row>
    <row r="168" spans="2:6" x14ac:dyDescent="0.15">
      <c r="B168" s="524"/>
      <c r="C168" s="526"/>
      <c r="D168" s="526"/>
      <c r="E168" s="526"/>
      <c r="F168" s="526"/>
    </row>
    <row r="169" spans="2:6" x14ac:dyDescent="0.15">
      <c r="B169" s="524"/>
      <c r="C169" s="526"/>
      <c r="D169" s="526"/>
      <c r="E169" s="526"/>
      <c r="F169" s="526"/>
    </row>
    <row r="170" spans="2:6" x14ac:dyDescent="0.15">
      <c r="B170" s="524"/>
      <c r="C170" s="526"/>
      <c r="D170" s="526"/>
      <c r="E170" s="526"/>
      <c r="F170" s="526"/>
    </row>
    <row r="171" spans="2:6" x14ac:dyDescent="0.15">
      <c r="B171" s="524"/>
      <c r="C171" s="526"/>
      <c r="D171" s="526"/>
      <c r="E171" s="526"/>
      <c r="F171" s="526"/>
    </row>
    <row r="172" spans="2:6" x14ac:dyDescent="0.15">
      <c r="B172" s="524"/>
      <c r="C172" s="526"/>
      <c r="D172" s="526"/>
      <c r="E172" s="526"/>
      <c r="F172" s="526"/>
    </row>
    <row r="173" spans="2:6" x14ac:dyDescent="0.15">
      <c r="B173" s="524"/>
      <c r="C173" s="526"/>
      <c r="D173" s="526"/>
      <c r="E173" s="526"/>
      <c r="F173" s="526"/>
    </row>
    <row r="174" spans="2:6" x14ac:dyDescent="0.15">
      <c r="B174" s="524"/>
      <c r="C174" s="526"/>
      <c r="D174" s="526"/>
      <c r="E174" s="526"/>
      <c r="F174" s="526"/>
    </row>
    <row r="175" spans="2:6" x14ac:dyDescent="0.15">
      <c r="B175" s="524"/>
      <c r="C175" s="526"/>
      <c r="D175" s="526"/>
      <c r="E175" s="526"/>
      <c r="F175" s="526"/>
    </row>
    <row r="176" spans="2:6" x14ac:dyDescent="0.15">
      <c r="B176" s="524"/>
      <c r="C176" s="526"/>
      <c r="D176" s="526"/>
      <c r="E176" s="526"/>
      <c r="F176" s="526"/>
    </row>
    <row r="177" spans="2:6" x14ac:dyDescent="0.15">
      <c r="B177" s="524"/>
      <c r="C177" s="526"/>
      <c r="D177" s="526"/>
      <c r="E177" s="526"/>
      <c r="F177" s="526"/>
    </row>
    <row r="178" spans="2:6" x14ac:dyDescent="0.15">
      <c r="B178" s="524"/>
      <c r="C178" s="526"/>
      <c r="D178" s="526"/>
      <c r="E178" s="526"/>
      <c r="F178" s="526"/>
    </row>
    <row r="179" spans="2:6" x14ac:dyDescent="0.15">
      <c r="B179" s="524"/>
      <c r="C179" s="526"/>
      <c r="D179" s="526"/>
      <c r="E179" s="526"/>
      <c r="F179" s="526"/>
    </row>
    <row r="180" spans="2:6" x14ac:dyDescent="0.15">
      <c r="B180" s="524"/>
      <c r="C180" s="526"/>
      <c r="D180" s="526"/>
      <c r="E180" s="526"/>
      <c r="F180" s="526"/>
    </row>
    <row r="181" spans="2:6" x14ac:dyDescent="0.15">
      <c r="B181" s="524"/>
      <c r="C181" s="526"/>
      <c r="D181" s="526"/>
      <c r="E181" s="526"/>
      <c r="F181" s="526"/>
    </row>
    <row r="182" spans="2:6" x14ac:dyDescent="0.15">
      <c r="B182" s="524"/>
      <c r="C182" s="526"/>
      <c r="D182" s="526"/>
      <c r="E182" s="526"/>
      <c r="F182" s="526"/>
    </row>
    <row r="183" spans="2:6" x14ac:dyDescent="0.15">
      <c r="B183" s="524"/>
      <c r="C183" s="526"/>
      <c r="D183" s="526"/>
      <c r="E183" s="526"/>
      <c r="F183" s="526"/>
    </row>
    <row r="184" spans="2:6" x14ac:dyDescent="0.15">
      <c r="B184" s="524"/>
      <c r="C184" s="526"/>
      <c r="D184" s="526"/>
      <c r="E184" s="526"/>
      <c r="F184" s="526"/>
    </row>
    <row r="185" spans="2:6" x14ac:dyDescent="0.15">
      <c r="B185" s="524"/>
      <c r="C185" s="526"/>
      <c r="D185" s="526"/>
      <c r="E185" s="526"/>
      <c r="F185" s="526"/>
    </row>
    <row r="186" spans="2:6" x14ac:dyDescent="0.15">
      <c r="B186" s="524"/>
      <c r="C186" s="526"/>
      <c r="D186" s="526"/>
      <c r="E186" s="526"/>
      <c r="F186" s="526"/>
    </row>
    <row r="187" spans="2:6" x14ac:dyDescent="0.15">
      <c r="B187" s="524"/>
      <c r="C187" s="526"/>
      <c r="D187" s="526"/>
      <c r="E187" s="526"/>
      <c r="F187" s="526"/>
    </row>
    <row r="188" spans="2:6" x14ac:dyDescent="0.15">
      <c r="B188" s="524"/>
      <c r="C188" s="526"/>
      <c r="D188" s="526"/>
      <c r="E188" s="526"/>
      <c r="F188" s="526"/>
    </row>
    <row r="189" spans="2:6" x14ac:dyDescent="0.15">
      <c r="B189" s="524"/>
      <c r="C189" s="526"/>
      <c r="D189" s="526"/>
      <c r="E189" s="526"/>
      <c r="F189" s="526"/>
    </row>
    <row r="190" spans="2:6" x14ac:dyDescent="0.15">
      <c r="B190" s="524"/>
      <c r="C190" s="526"/>
      <c r="D190" s="526"/>
      <c r="E190" s="526"/>
      <c r="F190" s="526"/>
    </row>
    <row r="191" spans="2:6" x14ac:dyDescent="0.15">
      <c r="B191" s="524"/>
      <c r="C191" s="526"/>
      <c r="D191" s="526"/>
      <c r="E191" s="526"/>
      <c r="F191" s="526"/>
    </row>
    <row r="192" spans="2:6" x14ac:dyDescent="0.15">
      <c r="B192" s="524"/>
      <c r="C192" s="526"/>
      <c r="D192" s="526"/>
      <c r="E192" s="526"/>
      <c r="F192" s="526"/>
    </row>
    <row r="193" spans="2:6" x14ac:dyDescent="0.15">
      <c r="B193" s="524"/>
      <c r="C193" s="526"/>
      <c r="D193" s="526"/>
      <c r="E193" s="526"/>
      <c r="F193" s="526"/>
    </row>
    <row r="194" spans="2:6" x14ac:dyDescent="0.15">
      <c r="B194" s="524"/>
      <c r="C194" s="526"/>
      <c r="D194" s="526"/>
      <c r="E194" s="526"/>
      <c r="F194" s="526"/>
    </row>
    <row r="195" spans="2:6" x14ac:dyDescent="0.15">
      <c r="B195" s="524"/>
      <c r="C195" s="526"/>
      <c r="D195" s="526"/>
      <c r="E195" s="526"/>
      <c r="F195" s="526"/>
    </row>
    <row r="196" spans="2:6" x14ac:dyDescent="0.15">
      <c r="B196" s="524"/>
      <c r="C196" s="526"/>
      <c r="D196" s="526"/>
      <c r="E196" s="526"/>
      <c r="F196" s="526"/>
    </row>
    <row r="197" spans="2:6" x14ac:dyDescent="0.15">
      <c r="B197" s="524"/>
      <c r="C197" s="526"/>
      <c r="D197" s="526"/>
      <c r="E197" s="526"/>
      <c r="F197" s="526"/>
    </row>
    <row r="198" spans="2:6" x14ac:dyDescent="0.15">
      <c r="B198" s="524"/>
      <c r="C198" s="526"/>
      <c r="D198" s="526"/>
      <c r="E198" s="526"/>
      <c r="F198" s="526"/>
    </row>
    <row r="199" spans="2:6" x14ac:dyDescent="0.15">
      <c r="B199" s="524"/>
      <c r="C199" s="526"/>
      <c r="D199" s="526"/>
      <c r="E199" s="526"/>
      <c r="F199" s="526"/>
    </row>
    <row r="200" spans="2:6" x14ac:dyDescent="0.15">
      <c r="B200" s="524"/>
      <c r="C200" s="526"/>
      <c r="D200" s="526"/>
      <c r="E200" s="526"/>
      <c r="F200" s="526"/>
    </row>
    <row r="201" spans="2:6" x14ac:dyDescent="0.15">
      <c r="B201" s="524"/>
      <c r="C201" s="526"/>
      <c r="D201" s="526"/>
      <c r="E201" s="526"/>
      <c r="F201" s="526"/>
    </row>
    <row r="202" spans="2:6" x14ac:dyDescent="0.15">
      <c r="B202" s="524"/>
      <c r="C202" s="526"/>
      <c r="D202" s="526"/>
      <c r="E202" s="526"/>
      <c r="F202" s="526"/>
    </row>
    <row r="203" spans="2:6" x14ac:dyDescent="0.15">
      <c r="B203" s="524"/>
      <c r="C203" s="526"/>
      <c r="D203" s="526"/>
      <c r="E203" s="526"/>
      <c r="F203" s="526"/>
    </row>
    <row r="204" spans="2:6" x14ac:dyDescent="0.15">
      <c r="B204" s="524"/>
      <c r="C204" s="526"/>
      <c r="D204" s="526"/>
      <c r="E204" s="526"/>
      <c r="F204" s="526"/>
    </row>
    <row r="205" spans="2:6" x14ac:dyDescent="0.15">
      <c r="B205" s="524"/>
      <c r="C205" s="526"/>
      <c r="D205" s="526"/>
      <c r="E205" s="526"/>
      <c r="F205" s="526"/>
    </row>
    <row r="206" spans="2:6" x14ac:dyDescent="0.15">
      <c r="B206" s="524"/>
      <c r="C206" s="526"/>
      <c r="D206" s="526"/>
      <c r="E206" s="526"/>
      <c r="F206" s="526"/>
    </row>
    <row r="207" spans="2:6" x14ac:dyDescent="0.15">
      <c r="B207" s="524"/>
      <c r="C207" s="526"/>
      <c r="D207" s="526"/>
      <c r="E207" s="526"/>
      <c r="F207" s="526"/>
    </row>
    <row r="208" spans="2:6" x14ac:dyDescent="0.15">
      <c r="B208" s="524"/>
      <c r="C208" s="526"/>
      <c r="D208" s="526"/>
      <c r="E208" s="526"/>
      <c r="F208" s="526"/>
    </row>
    <row r="209" spans="2:6" x14ac:dyDescent="0.15">
      <c r="B209" s="524"/>
      <c r="C209" s="526"/>
      <c r="D209" s="526"/>
      <c r="E209" s="526"/>
      <c r="F209" s="526"/>
    </row>
    <row r="210" spans="2:6" x14ac:dyDescent="0.15">
      <c r="B210" s="524"/>
      <c r="C210" s="526"/>
      <c r="D210" s="526"/>
      <c r="E210" s="526"/>
      <c r="F210" s="526"/>
    </row>
    <row r="211" spans="2:6" x14ac:dyDescent="0.15">
      <c r="B211" s="524"/>
      <c r="C211" s="526"/>
      <c r="D211" s="526"/>
      <c r="E211" s="526"/>
      <c r="F211" s="526"/>
    </row>
    <row r="212" spans="2:6" x14ac:dyDescent="0.15">
      <c r="B212" s="524"/>
      <c r="C212" s="526"/>
      <c r="D212" s="526"/>
      <c r="E212" s="526"/>
      <c r="F212" s="526"/>
    </row>
    <row r="213" spans="2:6" x14ac:dyDescent="0.15">
      <c r="B213" s="524"/>
      <c r="C213" s="526"/>
      <c r="D213" s="526"/>
      <c r="E213" s="526"/>
      <c r="F213" s="526"/>
    </row>
    <row r="214" spans="2:6" x14ac:dyDescent="0.15">
      <c r="B214" s="524"/>
      <c r="C214" s="526"/>
      <c r="D214" s="526"/>
      <c r="E214" s="526"/>
      <c r="F214" s="526"/>
    </row>
    <row r="215" spans="2:6" x14ac:dyDescent="0.15">
      <c r="B215" s="524"/>
      <c r="C215" s="526"/>
      <c r="D215" s="526"/>
      <c r="E215" s="526"/>
      <c r="F215" s="526"/>
    </row>
    <row r="216" spans="2:6" x14ac:dyDescent="0.15">
      <c r="B216" s="524"/>
      <c r="C216" s="526"/>
      <c r="D216" s="526"/>
      <c r="E216" s="526"/>
      <c r="F216" s="526"/>
    </row>
    <row r="217" spans="2:6" x14ac:dyDescent="0.15">
      <c r="B217" s="524"/>
      <c r="C217" s="526"/>
      <c r="D217" s="526"/>
      <c r="E217" s="526"/>
      <c r="F217" s="526"/>
    </row>
    <row r="218" spans="2:6" x14ac:dyDescent="0.15">
      <c r="B218" s="524"/>
      <c r="C218" s="526"/>
      <c r="D218" s="526"/>
      <c r="E218" s="526"/>
      <c r="F218" s="526"/>
    </row>
    <row r="219" spans="2:6" x14ac:dyDescent="0.15">
      <c r="B219" s="524"/>
      <c r="C219" s="526"/>
      <c r="D219" s="526"/>
      <c r="E219" s="526"/>
      <c r="F219" s="526"/>
    </row>
    <row r="220" spans="2:6" x14ac:dyDescent="0.15">
      <c r="B220" s="524"/>
      <c r="C220" s="526"/>
      <c r="D220" s="526"/>
      <c r="E220" s="526"/>
      <c r="F220" s="526"/>
    </row>
    <row r="221" spans="2:6" x14ac:dyDescent="0.15">
      <c r="B221" s="524"/>
      <c r="C221" s="526"/>
      <c r="D221" s="526"/>
      <c r="E221" s="526"/>
      <c r="F221" s="526"/>
    </row>
    <row r="222" spans="2:6" x14ac:dyDescent="0.15">
      <c r="B222" s="524"/>
      <c r="C222" s="526"/>
      <c r="D222" s="526"/>
      <c r="E222" s="526"/>
      <c r="F222" s="526"/>
    </row>
    <row r="223" spans="2:6" x14ac:dyDescent="0.15">
      <c r="B223" s="524"/>
      <c r="C223" s="526"/>
      <c r="D223" s="526"/>
      <c r="E223" s="526"/>
      <c r="F223" s="526"/>
    </row>
    <row r="224" spans="2:6" x14ac:dyDescent="0.15">
      <c r="B224" s="524"/>
      <c r="C224" s="526"/>
      <c r="D224" s="526"/>
      <c r="E224" s="526"/>
      <c r="F224" s="526"/>
    </row>
    <row r="225" spans="2:6" x14ac:dyDescent="0.15">
      <c r="B225" s="524"/>
      <c r="C225" s="526"/>
      <c r="D225" s="526"/>
      <c r="E225" s="526"/>
      <c r="F225" s="526"/>
    </row>
    <row r="226" spans="2:6" x14ac:dyDescent="0.15">
      <c r="B226" s="524"/>
      <c r="C226" s="526"/>
      <c r="D226" s="526"/>
      <c r="E226" s="526"/>
      <c r="F226" s="526"/>
    </row>
    <row r="227" spans="2:6" x14ac:dyDescent="0.15">
      <c r="B227" s="524"/>
      <c r="C227" s="526"/>
      <c r="D227" s="526"/>
      <c r="E227" s="526"/>
      <c r="F227" s="526"/>
    </row>
    <row r="228" spans="2:6" x14ac:dyDescent="0.15">
      <c r="B228" s="524"/>
      <c r="C228" s="526"/>
      <c r="D228" s="526"/>
      <c r="E228" s="526"/>
      <c r="F228" s="526"/>
    </row>
    <row r="229" spans="2:6" x14ac:dyDescent="0.15">
      <c r="B229" s="524"/>
      <c r="C229" s="526"/>
      <c r="D229" s="526"/>
      <c r="E229" s="526"/>
      <c r="F229" s="526"/>
    </row>
    <row r="230" spans="2:6" x14ac:dyDescent="0.15">
      <c r="B230" s="524"/>
      <c r="C230" s="526"/>
      <c r="D230" s="526"/>
      <c r="E230" s="526"/>
      <c r="F230" s="526"/>
    </row>
    <row r="231" spans="2:6" x14ac:dyDescent="0.15">
      <c r="B231" s="524"/>
      <c r="C231" s="526"/>
      <c r="D231" s="526"/>
      <c r="E231" s="526"/>
      <c r="F231" s="526"/>
    </row>
    <row r="232" spans="2:6" x14ac:dyDescent="0.15">
      <c r="B232" s="524"/>
      <c r="C232" s="526"/>
      <c r="D232" s="526"/>
      <c r="E232" s="526"/>
      <c r="F232" s="526"/>
    </row>
    <row r="233" spans="2:6" x14ac:dyDescent="0.15">
      <c r="B233" s="524"/>
      <c r="C233" s="526"/>
      <c r="D233" s="526"/>
      <c r="E233" s="526"/>
      <c r="F233" s="526"/>
    </row>
    <row r="234" spans="2:6" x14ac:dyDescent="0.15">
      <c r="B234" s="524"/>
      <c r="C234" s="526"/>
      <c r="D234" s="526"/>
      <c r="E234" s="526"/>
      <c r="F234" s="526"/>
    </row>
    <row r="235" spans="2:6" x14ac:dyDescent="0.15">
      <c r="B235" s="524"/>
      <c r="C235" s="526"/>
      <c r="D235" s="526"/>
      <c r="E235" s="526"/>
      <c r="F235" s="526"/>
    </row>
    <row r="236" spans="2:6" x14ac:dyDescent="0.15">
      <c r="B236" s="524"/>
      <c r="C236" s="526"/>
      <c r="D236" s="526"/>
      <c r="E236" s="526"/>
      <c r="F236" s="526"/>
    </row>
    <row r="237" spans="2:6" x14ac:dyDescent="0.15">
      <c r="B237" s="524"/>
      <c r="C237" s="526"/>
      <c r="D237" s="526"/>
      <c r="E237" s="526"/>
      <c r="F237" s="526"/>
    </row>
    <row r="238" spans="2:6" x14ac:dyDescent="0.15">
      <c r="B238" s="524"/>
      <c r="C238" s="526"/>
      <c r="D238" s="526"/>
      <c r="E238" s="526"/>
      <c r="F238" s="526"/>
    </row>
    <row r="239" spans="2:6" x14ac:dyDescent="0.15">
      <c r="B239" s="524"/>
      <c r="C239" s="526"/>
      <c r="D239" s="526"/>
      <c r="E239" s="526"/>
      <c r="F239" s="526"/>
    </row>
    <row r="240" spans="2:6" x14ac:dyDescent="0.15">
      <c r="B240" s="524"/>
      <c r="C240" s="526"/>
      <c r="D240" s="526"/>
      <c r="E240" s="526"/>
      <c r="F240" s="526"/>
    </row>
    <row r="241" spans="2:6" x14ac:dyDescent="0.15">
      <c r="B241" s="524"/>
      <c r="C241" s="526"/>
      <c r="D241" s="526"/>
      <c r="E241" s="526"/>
      <c r="F241" s="526"/>
    </row>
    <row r="242" spans="2:6" x14ac:dyDescent="0.15">
      <c r="B242" s="524"/>
      <c r="C242" s="526"/>
      <c r="D242" s="526"/>
      <c r="E242" s="526"/>
      <c r="F242" s="526"/>
    </row>
    <row r="243" spans="2:6" x14ac:dyDescent="0.15">
      <c r="B243" s="524"/>
      <c r="C243" s="526"/>
      <c r="D243" s="526"/>
      <c r="E243" s="526"/>
      <c r="F243" s="526"/>
    </row>
    <row r="244" spans="2:6" x14ac:dyDescent="0.15">
      <c r="B244" s="524"/>
      <c r="C244" s="526"/>
      <c r="D244" s="526"/>
      <c r="E244" s="526"/>
      <c r="F244" s="526"/>
    </row>
    <row r="245" spans="2:6" x14ac:dyDescent="0.15">
      <c r="B245" s="524"/>
      <c r="C245" s="526"/>
      <c r="D245" s="526"/>
      <c r="E245" s="526"/>
      <c r="F245" s="526"/>
    </row>
    <row r="246" spans="2:6" x14ac:dyDescent="0.15">
      <c r="B246" s="524"/>
      <c r="C246" s="526"/>
      <c r="D246" s="526"/>
      <c r="E246" s="526"/>
      <c r="F246" s="526"/>
    </row>
    <row r="247" spans="2:6" x14ac:dyDescent="0.15">
      <c r="B247" s="524"/>
      <c r="C247" s="526"/>
      <c r="D247" s="526"/>
      <c r="E247" s="526"/>
      <c r="F247" s="526"/>
    </row>
    <row r="248" spans="2:6" x14ac:dyDescent="0.15">
      <c r="B248" s="524"/>
      <c r="C248" s="526"/>
      <c r="D248" s="526"/>
      <c r="E248" s="526"/>
      <c r="F248" s="526"/>
    </row>
    <row r="249" spans="2:6" x14ac:dyDescent="0.15">
      <c r="B249" s="524"/>
      <c r="C249" s="526"/>
      <c r="D249" s="526"/>
      <c r="E249" s="526"/>
      <c r="F249" s="526"/>
    </row>
    <row r="250" spans="2:6" x14ac:dyDescent="0.15">
      <c r="B250" s="524"/>
      <c r="C250" s="526"/>
      <c r="D250" s="526"/>
      <c r="E250" s="526"/>
      <c r="F250" s="526"/>
    </row>
    <row r="251" spans="2:6" x14ac:dyDescent="0.15">
      <c r="B251" s="524"/>
      <c r="C251" s="526"/>
      <c r="D251" s="526"/>
      <c r="E251" s="526"/>
      <c r="F251" s="526"/>
    </row>
    <row r="252" spans="2:6" x14ac:dyDescent="0.15">
      <c r="B252" s="524"/>
      <c r="C252" s="526"/>
      <c r="D252" s="526"/>
      <c r="E252" s="526"/>
      <c r="F252" s="526"/>
    </row>
    <row r="253" spans="2:6" x14ac:dyDescent="0.15">
      <c r="B253" s="524"/>
      <c r="C253" s="526"/>
      <c r="D253" s="526"/>
      <c r="E253" s="526"/>
      <c r="F253" s="526"/>
    </row>
    <row r="254" spans="2:6" x14ac:dyDescent="0.15">
      <c r="B254" s="524"/>
      <c r="C254" s="526"/>
      <c r="D254" s="526"/>
      <c r="E254" s="526"/>
      <c r="F254" s="526"/>
    </row>
    <row r="255" spans="2:6" x14ac:dyDescent="0.15">
      <c r="B255" s="524"/>
      <c r="C255" s="526"/>
      <c r="D255" s="526"/>
      <c r="E255" s="526"/>
      <c r="F255" s="526"/>
    </row>
    <row r="256" spans="2:6" x14ac:dyDescent="0.15">
      <c r="B256" s="524"/>
      <c r="C256" s="526"/>
      <c r="D256" s="526"/>
      <c r="E256" s="526"/>
      <c r="F256" s="526"/>
    </row>
    <row r="257" spans="2:6" x14ac:dyDescent="0.15">
      <c r="B257" s="524"/>
      <c r="C257" s="526"/>
      <c r="D257" s="526"/>
      <c r="E257" s="526"/>
      <c r="F257" s="526"/>
    </row>
    <row r="258" spans="2:6" x14ac:dyDescent="0.15">
      <c r="B258" s="524"/>
      <c r="C258" s="526"/>
      <c r="D258" s="526"/>
      <c r="E258" s="526"/>
      <c r="F258" s="526"/>
    </row>
    <row r="259" spans="2:6" x14ac:dyDescent="0.15">
      <c r="B259" s="524"/>
      <c r="C259" s="526"/>
      <c r="D259" s="526"/>
      <c r="E259" s="526"/>
      <c r="F259" s="526"/>
    </row>
    <row r="260" spans="2:6" x14ac:dyDescent="0.15">
      <c r="B260" s="524"/>
      <c r="C260" s="526"/>
      <c r="D260" s="526"/>
      <c r="E260" s="526"/>
      <c r="F260" s="526"/>
    </row>
    <row r="261" spans="2:6" x14ac:dyDescent="0.15">
      <c r="B261" s="524"/>
      <c r="C261" s="526"/>
      <c r="D261" s="526"/>
      <c r="E261" s="526"/>
      <c r="F261" s="526"/>
    </row>
    <row r="262" spans="2:6" x14ac:dyDescent="0.15">
      <c r="B262" s="524"/>
      <c r="C262" s="526"/>
      <c r="D262" s="526"/>
      <c r="E262" s="526"/>
      <c r="F262" s="526"/>
    </row>
    <row r="263" spans="2:6" x14ac:dyDescent="0.15">
      <c r="B263" s="524"/>
      <c r="C263" s="526"/>
      <c r="D263" s="526"/>
      <c r="E263" s="526"/>
      <c r="F263" s="526"/>
    </row>
    <row r="264" spans="2:6" x14ac:dyDescent="0.15">
      <c r="B264" s="524"/>
      <c r="C264" s="526"/>
      <c r="D264" s="526"/>
      <c r="E264" s="526"/>
      <c r="F264" s="526"/>
    </row>
    <row r="265" spans="2:6" x14ac:dyDescent="0.15">
      <c r="B265" s="524"/>
      <c r="C265" s="526"/>
      <c r="D265" s="526"/>
      <c r="E265" s="526"/>
      <c r="F265" s="526"/>
    </row>
    <row r="266" spans="2:6" x14ac:dyDescent="0.15">
      <c r="B266" s="524"/>
      <c r="C266" s="526"/>
      <c r="D266" s="526"/>
      <c r="E266" s="526"/>
      <c r="F266" s="526"/>
    </row>
    <row r="267" spans="2:6" x14ac:dyDescent="0.15">
      <c r="B267" s="524"/>
      <c r="C267" s="526"/>
      <c r="D267" s="526"/>
      <c r="E267" s="526"/>
      <c r="F267" s="526"/>
    </row>
    <row r="268" spans="2:6" x14ac:dyDescent="0.15">
      <c r="B268" s="524"/>
      <c r="C268" s="526"/>
      <c r="D268" s="526"/>
      <c r="E268" s="526"/>
      <c r="F268" s="526"/>
    </row>
    <row r="269" spans="2:6" x14ac:dyDescent="0.15">
      <c r="B269" s="524"/>
      <c r="C269" s="526"/>
      <c r="D269" s="526"/>
      <c r="E269" s="526"/>
      <c r="F269" s="526"/>
    </row>
    <row r="270" spans="2:6" x14ac:dyDescent="0.15">
      <c r="B270" s="524"/>
      <c r="C270" s="526"/>
      <c r="D270" s="526"/>
      <c r="E270" s="526"/>
      <c r="F270" s="526"/>
    </row>
    <row r="271" spans="2:6" x14ac:dyDescent="0.15">
      <c r="B271" s="524"/>
      <c r="C271" s="526"/>
      <c r="D271" s="526"/>
      <c r="E271" s="526"/>
      <c r="F271" s="526"/>
    </row>
    <row r="272" spans="2:6" x14ac:dyDescent="0.15">
      <c r="B272" s="524"/>
      <c r="C272" s="526"/>
      <c r="D272" s="526"/>
      <c r="E272" s="526"/>
      <c r="F272" s="526"/>
    </row>
    <row r="273" spans="2:6" x14ac:dyDescent="0.15">
      <c r="B273" s="524"/>
      <c r="C273" s="526"/>
      <c r="D273" s="526"/>
      <c r="E273" s="526"/>
      <c r="F273" s="526"/>
    </row>
    <row r="274" spans="2:6" x14ac:dyDescent="0.15">
      <c r="B274" s="524"/>
      <c r="C274" s="526"/>
      <c r="D274" s="526"/>
      <c r="E274" s="526"/>
      <c r="F274" s="526"/>
    </row>
    <row r="275" spans="2:6" x14ac:dyDescent="0.15">
      <c r="B275" s="524"/>
      <c r="C275" s="526"/>
      <c r="D275" s="526"/>
      <c r="E275" s="526"/>
      <c r="F275" s="526"/>
    </row>
    <row r="276" spans="2:6" x14ac:dyDescent="0.15">
      <c r="B276" s="524"/>
      <c r="C276" s="526"/>
      <c r="D276" s="526"/>
      <c r="E276" s="526"/>
      <c r="F276" s="526"/>
    </row>
    <row r="277" spans="2:6" x14ac:dyDescent="0.15">
      <c r="B277" s="524"/>
      <c r="C277" s="526"/>
      <c r="D277" s="526"/>
      <c r="E277" s="526"/>
      <c r="F277" s="526"/>
    </row>
    <row r="278" spans="2:6" x14ac:dyDescent="0.15">
      <c r="B278" s="524"/>
      <c r="C278" s="526"/>
      <c r="D278" s="526"/>
      <c r="E278" s="526"/>
      <c r="F278" s="526"/>
    </row>
    <row r="279" spans="2:6" x14ac:dyDescent="0.15">
      <c r="B279" s="524"/>
      <c r="C279" s="526"/>
      <c r="D279" s="526"/>
      <c r="E279" s="526"/>
      <c r="F279" s="526"/>
    </row>
    <row r="280" spans="2:6" x14ac:dyDescent="0.15">
      <c r="B280" s="524"/>
      <c r="C280" s="526"/>
      <c r="D280" s="526"/>
      <c r="E280" s="526"/>
      <c r="F280" s="526"/>
    </row>
    <row r="281" spans="2:6" x14ac:dyDescent="0.15">
      <c r="B281" s="524"/>
      <c r="C281" s="526"/>
      <c r="D281" s="526"/>
      <c r="E281" s="526"/>
      <c r="F281" s="526"/>
    </row>
    <row r="282" spans="2:6" x14ac:dyDescent="0.15">
      <c r="B282" s="524"/>
      <c r="C282" s="526"/>
      <c r="D282" s="526"/>
      <c r="E282" s="526"/>
      <c r="F282" s="526"/>
    </row>
    <row r="283" spans="2:6" x14ac:dyDescent="0.15">
      <c r="B283" s="524"/>
      <c r="C283" s="526"/>
      <c r="D283" s="526"/>
      <c r="E283" s="526"/>
      <c r="F283" s="526"/>
    </row>
    <row r="284" spans="2:6" x14ac:dyDescent="0.15">
      <c r="B284" s="524"/>
      <c r="C284" s="526"/>
      <c r="D284" s="526"/>
      <c r="E284" s="526"/>
      <c r="F284" s="526"/>
    </row>
    <row r="285" spans="2:6" x14ac:dyDescent="0.15">
      <c r="B285" s="524"/>
      <c r="C285" s="526"/>
      <c r="D285" s="526"/>
      <c r="E285" s="526"/>
      <c r="F285" s="526"/>
    </row>
    <row r="286" spans="2:6" x14ac:dyDescent="0.15">
      <c r="B286" s="524"/>
      <c r="C286" s="526"/>
      <c r="D286" s="526"/>
      <c r="E286" s="526"/>
      <c r="F286" s="526"/>
    </row>
    <row r="287" spans="2:6" x14ac:dyDescent="0.15">
      <c r="B287" s="524"/>
      <c r="C287" s="526"/>
      <c r="D287" s="526"/>
      <c r="E287" s="526"/>
      <c r="F287" s="526"/>
    </row>
    <row r="288" spans="2:6" x14ac:dyDescent="0.15">
      <c r="B288" s="524"/>
      <c r="C288" s="526"/>
      <c r="D288" s="526"/>
      <c r="E288" s="526"/>
      <c r="F288" s="526"/>
    </row>
    <row r="289" spans="2:6" x14ac:dyDescent="0.15">
      <c r="B289" s="524"/>
      <c r="C289" s="526"/>
      <c r="D289" s="526"/>
      <c r="E289" s="526"/>
      <c r="F289" s="526"/>
    </row>
    <row r="290" spans="2:6" x14ac:dyDescent="0.15">
      <c r="B290" s="524"/>
      <c r="C290" s="526"/>
      <c r="D290" s="526"/>
      <c r="E290" s="526"/>
      <c r="F290" s="526"/>
    </row>
    <row r="291" spans="2:6" x14ac:dyDescent="0.15">
      <c r="B291" s="524"/>
      <c r="C291" s="526"/>
      <c r="D291" s="526"/>
      <c r="E291" s="526"/>
      <c r="F291" s="526"/>
    </row>
    <row r="292" spans="2:6" x14ac:dyDescent="0.15">
      <c r="B292" s="524"/>
      <c r="C292" s="526"/>
      <c r="D292" s="526"/>
      <c r="E292" s="526"/>
      <c r="F292" s="526"/>
    </row>
    <row r="293" spans="2:6" x14ac:dyDescent="0.15">
      <c r="B293" s="524"/>
      <c r="C293" s="526"/>
      <c r="D293" s="526"/>
      <c r="E293" s="526"/>
      <c r="F293" s="526"/>
    </row>
    <row r="294" spans="2:6" x14ac:dyDescent="0.15">
      <c r="B294" s="524"/>
      <c r="C294" s="526"/>
      <c r="D294" s="526"/>
      <c r="E294" s="526"/>
      <c r="F294" s="526"/>
    </row>
    <row r="295" spans="2:6" x14ac:dyDescent="0.15">
      <c r="B295" s="524"/>
      <c r="C295" s="526"/>
      <c r="D295" s="526"/>
      <c r="E295" s="526"/>
      <c r="F295" s="526"/>
    </row>
    <row r="296" spans="2:6" x14ac:dyDescent="0.15">
      <c r="B296" s="524"/>
      <c r="C296" s="526"/>
      <c r="D296" s="526"/>
      <c r="E296" s="526"/>
      <c r="F296" s="526"/>
    </row>
    <row r="297" spans="2:6" x14ac:dyDescent="0.15">
      <c r="B297" s="524"/>
      <c r="C297" s="526"/>
      <c r="D297" s="526"/>
      <c r="E297" s="526"/>
      <c r="F297" s="526"/>
    </row>
    <row r="298" spans="2:6" x14ac:dyDescent="0.15">
      <c r="B298" s="524"/>
      <c r="C298" s="526"/>
      <c r="D298" s="526"/>
      <c r="E298" s="526"/>
      <c r="F298" s="526"/>
    </row>
    <row r="299" spans="2:6" x14ac:dyDescent="0.15">
      <c r="B299" s="524"/>
      <c r="C299" s="526"/>
      <c r="D299" s="526"/>
      <c r="E299" s="526"/>
      <c r="F299" s="526"/>
    </row>
    <row r="300" spans="2:6" x14ac:dyDescent="0.15">
      <c r="B300" s="524"/>
      <c r="C300" s="526"/>
      <c r="D300" s="526"/>
      <c r="E300" s="526"/>
      <c r="F300" s="526"/>
    </row>
    <row r="301" spans="2:6" x14ac:dyDescent="0.15">
      <c r="B301" s="524"/>
      <c r="C301" s="526"/>
      <c r="D301" s="526"/>
      <c r="E301" s="526"/>
      <c r="F301" s="526"/>
    </row>
    <row r="302" spans="2:6" x14ac:dyDescent="0.15">
      <c r="B302" s="524"/>
      <c r="C302" s="526"/>
      <c r="D302" s="526"/>
      <c r="E302" s="526"/>
      <c r="F302" s="526"/>
    </row>
    <row r="303" spans="2:6" x14ac:dyDescent="0.15">
      <c r="B303" s="524"/>
      <c r="C303" s="526"/>
      <c r="D303" s="526"/>
      <c r="E303" s="526"/>
      <c r="F303" s="526"/>
    </row>
    <row r="304" spans="2:6" x14ac:dyDescent="0.15">
      <c r="B304" s="524"/>
      <c r="C304" s="526"/>
      <c r="D304" s="526"/>
      <c r="E304" s="526"/>
      <c r="F304" s="526"/>
    </row>
    <row r="305" spans="2:6" x14ac:dyDescent="0.15">
      <c r="B305" s="524"/>
      <c r="C305" s="526"/>
      <c r="D305" s="526"/>
      <c r="E305" s="526"/>
      <c r="F305" s="526"/>
    </row>
    <row r="306" spans="2:6" x14ac:dyDescent="0.15">
      <c r="B306" s="524"/>
      <c r="C306" s="526"/>
      <c r="D306" s="526"/>
      <c r="E306" s="526"/>
      <c r="F306" s="526"/>
    </row>
    <row r="307" spans="2:6" x14ac:dyDescent="0.15">
      <c r="B307" s="524"/>
      <c r="C307" s="526"/>
      <c r="D307" s="526"/>
      <c r="E307" s="526"/>
      <c r="F307" s="526"/>
    </row>
    <row r="308" spans="2:6" x14ac:dyDescent="0.15">
      <c r="B308" s="524"/>
      <c r="C308" s="526"/>
      <c r="D308" s="526"/>
      <c r="E308" s="526"/>
      <c r="F308" s="526"/>
    </row>
    <row r="309" spans="2:6" x14ac:dyDescent="0.15">
      <c r="B309" s="524"/>
      <c r="C309" s="526"/>
      <c r="D309" s="526"/>
      <c r="E309" s="526"/>
      <c r="F309" s="526"/>
    </row>
    <row r="310" spans="2:6" x14ac:dyDescent="0.15">
      <c r="B310" s="524"/>
      <c r="C310" s="526"/>
      <c r="D310" s="526"/>
      <c r="E310" s="526"/>
      <c r="F310" s="526"/>
    </row>
    <row r="311" spans="2:6" x14ac:dyDescent="0.15">
      <c r="B311" s="524"/>
      <c r="C311" s="526"/>
      <c r="D311" s="526"/>
      <c r="E311" s="526"/>
      <c r="F311" s="526"/>
    </row>
    <row r="312" spans="2:6" x14ac:dyDescent="0.15">
      <c r="B312" s="524"/>
      <c r="C312" s="526"/>
      <c r="D312" s="526"/>
      <c r="E312" s="526"/>
      <c r="F312" s="526"/>
    </row>
    <row r="313" spans="2:6" x14ac:dyDescent="0.15">
      <c r="B313" s="524"/>
      <c r="C313" s="526"/>
      <c r="D313" s="526"/>
      <c r="E313" s="526"/>
      <c r="F313" s="526"/>
    </row>
    <row r="314" spans="2:6" x14ac:dyDescent="0.15">
      <c r="B314" s="524"/>
      <c r="C314" s="526"/>
      <c r="D314" s="526"/>
      <c r="E314" s="526"/>
      <c r="F314" s="526"/>
    </row>
    <row r="315" spans="2:6" x14ac:dyDescent="0.15">
      <c r="B315" s="524"/>
      <c r="C315" s="526"/>
      <c r="D315" s="526"/>
      <c r="E315" s="526"/>
      <c r="F315" s="526"/>
    </row>
    <row r="316" spans="2:6" x14ac:dyDescent="0.15">
      <c r="B316" s="524"/>
      <c r="C316" s="526"/>
      <c r="D316" s="526"/>
      <c r="E316" s="526"/>
      <c r="F316" s="526"/>
    </row>
    <row r="317" spans="2:6" x14ac:dyDescent="0.15">
      <c r="B317" s="524"/>
      <c r="C317" s="526"/>
      <c r="D317" s="526"/>
      <c r="E317" s="526"/>
      <c r="F317" s="526"/>
    </row>
    <row r="318" spans="2:6" x14ac:dyDescent="0.15">
      <c r="B318" s="524"/>
      <c r="C318" s="526"/>
      <c r="D318" s="526"/>
      <c r="E318" s="526"/>
      <c r="F318" s="526"/>
    </row>
    <row r="319" spans="2:6" x14ac:dyDescent="0.15">
      <c r="B319" s="524"/>
      <c r="C319" s="526"/>
      <c r="D319" s="526"/>
      <c r="E319" s="526"/>
      <c r="F319" s="526"/>
    </row>
    <row r="320" spans="2:6" x14ac:dyDescent="0.15">
      <c r="B320" s="524"/>
      <c r="C320" s="526"/>
      <c r="D320" s="526"/>
      <c r="E320" s="526"/>
      <c r="F320" s="526"/>
    </row>
    <row r="321" spans="2:6" x14ac:dyDescent="0.15">
      <c r="B321" s="524"/>
      <c r="C321" s="526"/>
      <c r="D321" s="526"/>
      <c r="E321" s="526"/>
      <c r="F321" s="526"/>
    </row>
    <row r="322" spans="2:6" x14ac:dyDescent="0.15">
      <c r="B322" s="524"/>
      <c r="C322" s="526"/>
      <c r="D322" s="526"/>
      <c r="E322" s="526"/>
      <c r="F322" s="526"/>
    </row>
    <row r="323" spans="2:6" x14ac:dyDescent="0.15">
      <c r="B323" s="524"/>
      <c r="C323" s="526"/>
      <c r="D323" s="526"/>
      <c r="E323" s="526"/>
      <c r="F323" s="526"/>
    </row>
    <row r="324" spans="2:6" x14ac:dyDescent="0.15">
      <c r="B324" s="524"/>
      <c r="C324" s="526"/>
      <c r="D324" s="526"/>
      <c r="E324" s="526"/>
      <c r="F324" s="526"/>
    </row>
    <row r="325" spans="2:6" x14ac:dyDescent="0.15">
      <c r="B325" s="524"/>
      <c r="C325" s="526"/>
      <c r="D325" s="526"/>
      <c r="E325" s="526"/>
      <c r="F325" s="526"/>
    </row>
    <row r="326" spans="2:6" x14ac:dyDescent="0.15">
      <c r="B326" s="524"/>
      <c r="C326" s="526"/>
      <c r="D326" s="526"/>
      <c r="E326" s="526"/>
      <c r="F326" s="526"/>
    </row>
    <row r="327" spans="2:6" x14ac:dyDescent="0.15">
      <c r="B327" s="524"/>
      <c r="C327" s="526"/>
      <c r="D327" s="526"/>
      <c r="E327" s="526"/>
      <c r="F327" s="526"/>
    </row>
    <row r="328" spans="2:6" x14ac:dyDescent="0.15">
      <c r="B328" s="524"/>
      <c r="C328" s="526"/>
      <c r="D328" s="526"/>
      <c r="E328" s="526"/>
      <c r="F328" s="526"/>
    </row>
    <row r="329" spans="2:6" x14ac:dyDescent="0.15">
      <c r="B329" s="524"/>
      <c r="C329" s="526"/>
      <c r="D329" s="526"/>
      <c r="E329" s="526"/>
      <c r="F329" s="526"/>
    </row>
    <row r="330" spans="2:6" x14ac:dyDescent="0.15">
      <c r="B330" s="524"/>
      <c r="C330" s="526"/>
      <c r="D330" s="526"/>
      <c r="E330" s="526"/>
      <c r="F330" s="526"/>
    </row>
    <row r="331" spans="2:6" x14ac:dyDescent="0.15">
      <c r="B331" s="524"/>
      <c r="C331" s="526"/>
      <c r="D331" s="526"/>
      <c r="E331" s="526"/>
      <c r="F331" s="526"/>
    </row>
    <row r="332" spans="2:6" x14ac:dyDescent="0.15">
      <c r="B332" s="524"/>
      <c r="C332" s="526"/>
      <c r="D332" s="526"/>
      <c r="E332" s="526"/>
      <c r="F332" s="526"/>
    </row>
    <row r="333" spans="2:6" x14ac:dyDescent="0.15">
      <c r="B333" s="524"/>
      <c r="C333" s="526"/>
      <c r="D333" s="526"/>
      <c r="E333" s="526"/>
      <c r="F333" s="526"/>
    </row>
    <row r="334" spans="2:6" x14ac:dyDescent="0.15">
      <c r="B334" s="524"/>
      <c r="C334" s="526"/>
      <c r="D334" s="526"/>
      <c r="E334" s="526"/>
      <c r="F334" s="526"/>
    </row>
    <row r="335" spans="2:6" x14ac:dyDescent="0.15">
      <c r="B335" s="524"/>
      <c r="C335" s="526"/>
      <c r="D335" s="526"/>
      <c r="E335" s="526"/>
      <c r="F335" s="526"/>
    </row>
    <row r="336" spans="2:6" x14ac:dyDescent="0.15">
      <c r="B336" s="524"/>
      <c r="C336" s="526"/>
      <c r="D336" s="526"/>
      <c r="E336" s="526"/>
      <c r="F336" s="526"/>
    </row>
    <row r="337" spans="2:6" x14ac:dyDescent="0.15">
      <c r="B337" s="524"/>
      <c r="C337" s="526"/>
      <c r="D337" s="526"/>
      <c r="E337" s="526"/>
      <c r="F337" s="526"/>
    </row>
    <row r="338" spans="2:6" x14ac:dyDescent="0.15">
      <c r="B338" s="524"/>
      <c r="C338" s="526"/>
      <c r="D338" s="526"/>
      <c r="E338" s="526"/>
      <c r="F338" s="526"/>
    </row>
    <row r="339" spans="2:6" x14ac:dyDescent="0.15">
      <c r="B339" s="524"/>
      <c r="C339" s="526"/>
      <c r="D339" s="526"/>
      <c r="E339" s="526"/>
      <c r="F339" s="526"/>
    </row>
    <row r="340" spans="2:6" x14ac:dyDescent="0.15">
      <c r="B340" s="524"/>
      <c r="C340" s="526"/>
      <c r="D340" s="526"/>
      <c r="E340" s="526"/>
      <c r="F340" s="526"/>
    </row>
    <row r="341" spans="2:6" x14ac:dyDescent="0.15">
      <c r="B341" s="524"/>
      <c r="C341" s="526"/>
      <c r="D341" s="526"/>
      <c r="E341" s="526"/>
      <c r="F341" s="526"/>
    </row>
    <row r="342" spans="2:6" x14ac:dyDescent="0.15">
      <c r="B342" s="524"/>
      <c r="C342" s="526"/>
      <c r="D342" s="526"/>
      <c r="E342" s="526"/>
      <c r="F342" s="526"/>
    </row>
    <row r="343" spans="2:6" x14ac:dyDescent="0.15">
      <c r="B343" s="524"/>
      <c r="C343" s="526"/>
      <c r="D343" s="526"/>
      <c r="E343" s="526"/>
      <c r="F343" s="526"/>
    </row>
    <row r="344" spans="2:6" x14ac:dyDescent="0.15">
      <c r="B344" s="524"/>
      <c r="C344" s="526"/>
      <c r="D344" s="526"/>
      <c r="E344" s="526"/>
      <c r="F344" s="526"/>
    </row>
    <row r="345" spans="2:6" x14ac:dyDescent="0.15">
      <c r="B345" s="524"/>
      <c r="C345" s="526"/>
      <c r="D345" s="526"/>
      <c r="E345" s="526"/>
      <c r="F345" s="526"/>
    </row>
    <row r="346" spans="2:6" x14ac:dyDescent="0.15">
      <c r="B346" s="524"/>
      <c r="C346" s="526"/>
      <c r="D346" s="526"/>
      <c r="E346" s="526"/>
      <c r="F346" s="526"/>
    </row>
    <row r="347" spans="2:6" x14ac:dyDescent="0.15">
      <c r="B347" s="524"/>
      <c r="C347" s="526"/>
      <c r="D347" s="526"/>
      <c r="E347" s="526"/>
      <c r="F347" s="526"/>
    </row>
    <row r="348" spans="2:6" x14ac:dyDescent="0.15">
      <c r="B348" s="524"/>
      <c r="C348" s="526"/>
      <c r="D348" s="526"/>
      <c r="E348" s="526"/>
      <c r="F348" s="526"/>
    </row>
    <row r="349" spans="2:6" x14ac:dyDescent="0.15">
      <c r="B349" s="524"/>
      <c r="C349" s="526"/>
      <c r="D349" s="526"/>
      <c r="E349" s="526"/>
      <c r="F349" s="526"/>
    </row>
    <row r="350" spans="2:6" x14ac:dyDescent="0.15">
      <c r="B350" s="524"/>
      <c r="C350" s="526"/>
      <c r="D350" s="526"/>
      <c r="E350" s="526"/>
      <c r="F350" s="526"/>
    </row>
    <row r="351" spans="2:6" x14ac:dyDescent="0.15">
      <c r="B351" s="524"/>
      <c r="C351" s="526"/>
      <c r="D351" s="526"/>
      <c r="E351" s="526"/>
      <c r="F351" s="526"/>
    </row>
    <row r="352" spans="2:6" x14ac:dyDescent="0.15">
      <c r="B352" s="524"/>
      <c r="C352" s="526"/>
      <c r="D352" s="526"/>
      <c r="E352" s="526"/>
      <c r="F352" s="526"/>
    </row>
    <row r="353" spans="2:6" x14ac:dyDescent="0.15">
      <c r="B353" s="524"/>
      <c r="C353" s="526"/>
      <c r="D353" s="526"/>
      <c r="E353" s="526"/>
      <c r="F353" s="526"/>
    </row>
    <row r="354" spans="2:6" x14ac:dyDescent="0.15">
      <c r="B354" s="524"/>
      <c r="C354" s="526"/>
      <c r="D354" s="526"/>
      <c r="E354" s="526"/>
      <c r="F354" s="526"/>
    </row>
    <row r="355" spans="2:6" x14ac:dyDescent="0.15">
      <c r="B355" s="524"/>
      <c r="C355" s="526"/>
      <c r="D355" s="526"/>
      <c r="E355" s="526"/>
      <c r="F355" s="526"/>
    </row>
    <row r="356" spans="2:6" x14ac:dyDescent="0.15">
      <c r="B356" s="524"/>
      <c r="C356" s="526"/>
      <c r="D356" s="526"/>
      <c r="E356" s="526"/>
      <c r="F356" s="526"/>
    </row>
    <row r="357" spans="2:6" x14ac:dyDescent="0.15">
      <c r="B357" s="524"/>
      <c r="C357" s="526"/>
      <c r="D357" s="526"/>
      <c r="E357" s="526"/>
      <c r="F357" s="526"/>
    </row>
    <row r="358" spans="2:6" x14ac:dyDescent="0.15">
      <c r="B358" s="524"/>
      <c r="C358" s="526"/>
      <c r="D358" s="526"/>
      <c r="E358" s="526"/>
      <c r="F358" s="526"/>
    </row>
    <row r="359" spans="2:6" x14ac:dyDescent="0.15">
      <c r="B359" s="524"/>
      <c r="C359" s="526"/>
      <c r="D359" s="526"/>
      <c r="E359" s="526"/>
      <c r="F359" s="526"/>
    </row>
    <row r="360" spans="2:6" x14ac:dyDescent="0.15">
      <c r="B360" s="524"/>
      <c r="C360" s="526"/>
      <c r="D360" s="526"/>
      <c r="E360" s="526"/>
      <c r="F360" s="526"/>
    </row>
    <row r="361" spans="2:6" x14ac:dyDescent="0.15">
      <c r="B361" s="524"/>
      <c r="C361" s="526"/>
      <c r="D361" s="526"/>
      <c r="E361" s="526"/>
      <c r="F361" s="526"/>
    </row>
    <row r="362" spans="2:6" x14ac:dyDescent="0.15">
      <c r="B362" s="524"/>
      <c r="C362" s="526"/>
      <c r="D362" s="526"/>
      <c r="E362" s="526"/>
      <c r="F362" s="526"/>
    </row>
    <row r="363" spans="2:6" x14ac:dyDescent="0.15">
      <c r="B363" s="524"/>
      <c r="C363" s="526"/>
      <c r="D363" s="526"/>
      <c r="E363" s="526"/>
      <c r="F363" s="526"/>
    </row>
    <row r="364" spans="2:6" x14ac:dyDescent="0.15">
      <c r="B364" s="524"/>
      <c r="C364" s="526"/>
      <c r="D364" s="526"/>
      <c r="E364" s="526"/>
      <c r="F364" s="526"/>
    </row>
    <row r="365" spans="2:6" x14ac:dyDescent="0.15">
      <c r="B365" s="524"/>
      <c r="C365" s="526"/>
      <c r="D365" s="526"/>
      <c r="E365" s="526"/>
      <c r="F365" s="526"/>
    </row>
    <row r="366" spans="2:6" x14ac:dyDescent="0.15">
      <c r="B366" s="524"/>
      <c r="C366" s="526"/>
      <c r="D366" s="526"/>
      <c r="E366" s="526"/>
      <c r="F366" s="526"/>
    </row>
    <row r="367" spans="2:6" x14ac:dyDescent="0.15">
      <c r="B367" s="524"/>
      <c r="C367" s="526"/>
      <c r="D367" s="526"/>
      <c r="E367" s="526"/>
      <c r="F367" s="526"/>
    </row>
    <row r="368" spans="2:6" x14ac:dyDescent="0.15">
      <c r="B368" s="524"/>
      <c r="C368" s="526"/>
      <c r="D368" s="526"/>
      <c r="E368" s="526"/>
      <c r="F368" s="526"/>
    </row>
    <row r="369" spans="2:6" x14ac:dyDescent="0.15">
      <c r="B369" s="524"/>
      <c r="C369" s="526"/>
      <c r="D369" s="526"/>
      <c r="E369" s="526"/>
      <c r="F369" s="526"/>
    </row>
    <row r="370" spans="2:6" x14ac:dyDescent="0.15">
      <c r="B370" s="524"/>
      <c r="C370" s="526"/>
      <c r="D370" s="526"/>
      <c r="E370" s="526"/>
      <c r="F370" s="526"/>
    </row>
    <row r="371" spans="2:6" x14ac:dyDescent="0.15">
      <c r="B371" s="524"/>
      <c r="C371" s="526"/>
      <c r="D371" s="526"/>
      <c r="E371" s="526"/>
      <c r="F371" s="526"/>
    </row>
    <row r="372" spans="2:6" x14ac:dyDescent="0.15">
      <c r="B372" s="524"/>
      <c r="C372" s="526"/>
      <c r="D372" s="526"/>
      <c r="E372" s="526"/>
      <c r="F372" s="526"/>
    </row>
    <row r="373" spans="2:6" x14ac:dyDescent="0.15">
      <c r="B373" s="524"/>
      <c r="C373" s="526"/>
      <c r="D373" s="526"/>
      <c r="E373" s="526"/>
      <c r="F373" s="526"/>
    </row>
    <row r="374" spans="2:6" x14ac:dyDescent="0.15">
      <c r="B374" s="524"/>
      <c r="C374" s="526"/>
      <c r="D374" s="526"/>
      <c r="E374" s="526"/>
      <c r="F374" s="526"/>
    </row>
    <row r="375" spans="2:6" x14ac:dyDescent="0.15">
      <c r="B375" s="524"/>
      <c r="C375" s="526"/>
      <c r="D375" s="526"/>
      <c r="E375" s="526"/>
      <c r="F375" s="526"/>
    </row>
    <row r="376" spans="2:6" x14ac:dyDescent="0.15">
      <c r="B376" s="524"/>
      <c r="C376" s="526"/>
      <c r="D376" s="526"/>
      <c r="E376" s="526"/>
      <c r="F376" s="526"/>
    </row>
    <row r="377" spans="2:6" x14ac:dyDescent="0.15">
      <c r="B377" s="524"/>
      <c r="C377" s="526"/>
      <c r="D377" s="526"/>
      <c r="E377" s="526"/>
      <c r="F377" s="526"/>
    </row>
    <row r="378" spans="2:6" x14ac:dyDescent="0.15">
      <c r="B378" s="524"/>
      <c r="C378" s="526"/>
      <c r="D378" s="526"/>
      <c r="E378" s="526"/>
      <c r="F378" s="526"/>
    </row>
    <row r="379" spans="2:6" x14ac:dyDescent="0.15">
      <c r="B379" s="524"/>
      <c r="C379" s="526"/>
      <c r="D379" s="526"/>
      <c r="E379" s="526"/>
      <c r="F379" s="526"/>
    </row>
    <row r="380" spans="2:6" x14ac:dyDescent="0.15">
      <c r="B380" s="524"/>
      <c r="C380" s="526"/>
      <c r="D380" s="526"/>
      <c r="E380" s="526"/>
      <c r="F380" s="526"/>
    </row>
    <row r="381" spans="2:6" x14ac:dyDescent="0.15">
      <c r="B381" s="524"/>
      <c r="C381" s="526"/>
      <c r="D381" s="526"/>
      <c r="E381" s="526"/>
      <c r="F381" s="526"/>
    </row>
    <row r="382" spans="2:6" x14ac:dyDescent="0.15">
      <c r="B382" s="524"/>
      <c r="C382" s="526"/>
      <c r="D382" s="526"/>
      <c r="E382" s="526"/>
      <c r="F382" s="526"/>
    </row>
    <row r="383" spans="2:6" x14ac:dyDescent="0.15">
      <c r="B383" s="524"/>
      <c r="C383" s="526"/>
      <c r="D383" s="526"/>
      <c r="E383" s="526"/>
      <c r="F383" s="526"/>
    </row>
    <row r="384" spans="2:6" x14ac:dyDescent="0.15">
      <c r="B384" s="524"/>
      <c r="C384" s="526"/>
      <c r="D384" s="526"/>
      <c r="E384" s="526"/>
      <c r="F384" s="526"/>
    </row>
    <row r="385" spans="2:6" x14ac:dyDescent="0.15">
      <c r="B385" s="524"/>
      <c r="C385" s="526"/>
      <c r="D385" s="526"/>
      <c r="E385" s="526"/>
      <c r="F385" s="526"/>
    </row>
    <row r="386" spans="2:6" x14ac:dyDescent="0.15">
      <c r="B386" s="524"/>
      <c r="C386" s="526"/>
      <c r="D386" s="526"/>
      <c r="E386" s="526"/>
      <c r="F386" s="526"/>
    </row>
    <row r="387" spans="2:6" x14ac:dyDescent="0.15">
      <c r="B387" s="524"/>
      <c r="C387" s="526"/>
      <c r="D387" s="526"/>
      <c r="E387" s="526"/>
      <c r="F387" s="526"/>
    </row>
    <row r="388" spans="2:6" x14ac:dyDescent="0.15">
      <c r="B388" s="524"/>
      <c r="C388" s="526"/>
      <c r="D388" s="526"/>
      <c r="E388" s="526"/>
      <c r="F388" s="526"/>
    </row>
    <row r="389" spans="2:6" x14ac:dyDescent="0.15">
      <c r="B389" s="524"/>
      <c r="C389" s="526"/>
      <c r="D389" s="526"/>
      <c r="E389" s="526"/>
      <c r="F389" s="526"/>
    </row>
    <row r="390" spans="2:6" x14ac:dyDescent="0.15">
      <c r="B390" s="524"/>
      <c r="C390" s="526"/>
      <c r="D390" s="526"/>
      <c r="E390" s="526"/>
      <c r="F390" s="526"/>
    </row>
    <row r="391" spans="2:6" x14ac:dyDescent="0.15">
      <c r="B391" s="524"/>
      <c r="C391" s="526"/>
      <c r="D391" s="526"/>
      <c r="E391" s="526"/>
      <c r="F391" s="526"/>
    </row>
    <row r="392" spans="2:6" x14ac:dyDescent="0.15">
      <c r="B392" s="524"/>
      <c r="C392" s="526"/>
      <c r="D392" s="526"/>
      <c r="E392" s="526"/>
      <c r="F392" s="526"/>
    </row>
    <row r="393" spans="2:6" x14ac:dyDescent="0.15">
      <c r="B393" s="524"/>
      <c r="C393" s="526"/>
      <c r="D393" s="526"/>
      <c r="E393" s="526"/>
      <c r="F393" s="526"/>
    </row>
    <row r="394" spans="2:6" x14ac:dyDescent="0.15">
      <c r="B394" s="524"/>
      <c r="C394" s="526"/>
      <c r="D394" s="526"/>
      <c r="E394" s="526"/>
      <c r="F394" s="526"/>
    </row>
    <row r="395" spans="2:6" x14ac:dyDescent="0.15">
      <c r="B395" s="524"/>
      <c r="C395" s="526"/>
      <c r="D395" s="526"/>
      <c r="E395" s="526"/>
      <c r="F395" s="526"/>
    </row>
    <row r="396" spans="2:6" x14ac:dyDescent="0.15">
      <c r="B396" s="524"/>
      <c r="C396" s="526"/>
      <c r="D396" s="526"/>
      <c r="E396" s="526"/>
      <c r="F396" s="526"/>
    </row>
    <row r="397" spans="2:6" x14ac:dyDescent="0.15">
      <c r="B397" s="524"/>
      <c r="C397" s="526"/>
      <c r="D397" s="526"/>
      <c r="E397" s="526"/>
      <c r="F397" s="526"/>
    </row>
    <row r="398" spans="2:6" x14ac:dyDescent="0.15">
      <c r="B398" s="524"/>
      <c r="C398" s="526"/>
      <c r="D398" s="526"/>
      <c r="E398" s="526"/>
      <c r="F398" s="526"/>
    </row>
    <row r="399" spans="2:6" x14ac:dyDescent="0.15">
      <c r="B399" s="524"/>
      <c r="C399" s="526"/>
      <c r="D399" s="526"/>
      <c r="E399" s="526"/>
      <c r="F399" s="526"/>
    </row>
    <row r="400" spans="2:6" x14ac:dyDescent="0.15">
      <c r="B400" s="524"/>
      <c r="C400" s="526"/>
      <c r="D400" s="526"/>
      <c r="E400" s="526"/>
      <c r="F400" s="526"/>
    </row>
    <row r="401" spans="2:6" x14ac:dyDescent="0.15">
      <c r="B401" s="524"/>
      <c r="C401" s="526"/>
      <c r="D401" s="526"/>
      <c r="E401" s="526"/>
      <c r="F401" s="526"/>
    </row>
    <row r="402" spans="2:6" x14ac:dyDescent="0.15">
      <c r="B402" s="524"/>
      <c r="C402" s="526"/>
      <c r="D402" s="526"/>
      <c r="E402" s="526"/>
      <c r="F402" s="526"/>
    </row>
    <row r="403" spans="2:6" x14ac:dyDescent="0.15">
      <c r="B403" s="524"/>
      <c r="C403" s="526"/>
      <c r="D403" s="526"/>
      <c r="E403" s="526"/>
      <c r="F403" s="526"/>
    </row>
    <row r="404" spans="2:6" x14ac:dyDescent="0.15">
      <c r="B404" s="524"/>
      <c r="C404" s="526"/>
      <c r="D404" s="526"/>
      <c r="E404" s="526"/>
      <c r="F404" s="526"/>
    </row>
    <row r="405" spans="2:6" x14ac:dyDescent="0.15">
      <c r="B405" s="524"/>
      <c r="C405" s="526"/>
      <c r="D405" s="526"/>
      <c r="E405" s="526"/>
      <c r="F405" s="526"/>
    </row>
    <row r="406" spans="2:6" x14ac:dyDescent="0.15">
      <c r="B406" s="524"/>
      <c r="C406" s="526"/>
      <c r="D406" s="526"/>
      <c r="E406" s="526"/>
      <c r="F406" s="526"/>
    </row>
    <row r="407" spans="2:6" x14ac:dyDescent="0.15">
      <c r="B407" s="524"/>
      <c r="C407" s="526"/>
      <c r="D407" s="526"/>
      <c r="E407" s="526"/>
      <c r="F407" s="526"/>
    </row>
    <row r="408" spans="2:6" x14ac:dyDescent="0.15">
      <c r="B408" s="524"/>
      <c r="C408" s="526"/>
      <c r="D408" s="526"/>
      <c r="E408" s="526"/>
      <c r="F408" s="526"/>
    </row>
    <row r="409" spans="2:6" x14ac:dyDescent="0.15">
      <c r="B409" s="524"/>
      <c r="C409" s="526"/>
      <c r="D409" s="526"/>
      <c r="E409" s="526"/>
      <c r="F409" s="526"/>
    </row>
    <row r="410" spans="2:6" x14ac:dyDescent="0.15">
      <c r="B410" s="524"/>
      <c r="C410" s="526"/>
      <c r="D410" s="526"/>
      <c r="E410" s="526"/>
      <c r="F410" s="526"/>
    </row>
    <row r="411" spans="2:6" x14ac:dyDescent="0.15">
      <c r="B411" s="524"/>
      <c r="C411" s="526"/>
      <c r="D411" s="526"/>
      <c r="E411" s="526"/>
      <c r="F411" s="526"/>
    </row>
    <row r="412" spans="2:6" x14ac:dyDescent="0.15">
      <c r="B412" s="524"/>
      <c r="C412" s="526"/>
      <c r="D412" s="526"/>
      <c r="E412" s="526"/>
      <c r="F412" s="526"/>
    </row>
    <row r="413" spans="2:6" x14ac:dyDescent="0.15">
      <c r="B413" s="524"/>
      <c r="C413" s="526"/>
      <c r="D413" s="526"/>
      <c r="E413" s="526"/>
      <c r="F413" s="526"/>
    </row>
    <row r="414" spans="2:6" x14ac:dyDescent="0.15">
      <c r="B414" s="524"/>
      <c r="C414" s="526"/>
      <c r="D414" s="526"/>
      <c r="E414" s="526"/>
      <c r="F414" s="526"/>
    </row>
    <row r="415" spans="2:6" x14ac:dyDescent="0.15">
      <c r="B415" s="524"/>
      <c r="C415" s="526"/>
      <c r="D415" s="526"/>
      <c r="E415" s="526"/>
      <c r="F415" s="526"/>
    </row>
    <row r="416" spans="2:6" x14ac:dyDescent="0.15">
      <c r="B416" s="524"/>
      <c r="C416" s="526"/>
      <c r="D416" s="526"/>
      <c r="E416" s="526"/>
      <c r="F416" s="526"/>
    </row>
    <row r="417" spans="2:6" x14ac:dyDescent="0.15">
      <c r="B417" s="524"/>
      <c r="C417" s="526"/>
      <c r="D417" s="526"/>
      <c r="E417" s="526"/>
      <c r="F417" s="526"/>
    </row>
    <row r="418" spans="2:6" x14ac:dyDescent="0.15">
      <c r="B418" s="524"/>
      <c r="C418" s="526"/>
      <c r="D418" s="526"/>
      <c r="E418" s="526"/>
      <c r="F418" s="526"/>
    </row>
    <row r="419" spans="2:6" x14ac:dyDescent="0.15">
      <c r="B419" s="524"/>
      <c r="C419" s="526"/>
      <c r="D419" s="526"/>
      <c r="E419" s="526"/>
      <c r="F419" s="526"/>
    </row>
    <row r="420" spans="2:6" x14ac:dyDescent="0.15">
      <c r="B420" s="524"/>
      <c r="C420" s="526"/>
      <c r="D420" s="526"/>
      <c r="E420" s="526"/>
      <c r="F420" s="526"/>
    </row>
    <row r="421" spans="2:6" x14ac:dyDescent="0.15">
      <c r="B421" s="524"/>
      <c r="C421" s="526"/>
      <c r="D421" s="526"/>
      <c r="E421" s="526"/>
      <c r="F421" s="526"/>
    </row>
    <row r="422" spans="2:6" x14ac:dyDescent="0.15">
      <c r="B422" s="524"/>
      <c r="C422" s="526"/>
      <c r="D422" s="526"/>
      <c r="E422" s="526"/>
      <c r="F422" s="526"/>
    </row>
    <row r="423" spans="2:6" x14ac:dyDescent="0.15">
      <c r="B423" s="524"/>
      <c r="C423" s="526"/>
      <c r="D423" s="526"/>
      <c r="E423" s="526"/>
      <c r="F423" s="526"/>
    </row>
    <row r="424" spans="2:6" x14ac:dyDescent="0.15">
      <c r="B424" s="524"/>
      <c r="C424" s="526"/>
      <c r="D424" s="526"/>
      <c r="E424" s="526"/>
      <c r="F424" s="526"/>
    </row>
    <row r="425" spans="2:6" x14ac:dyDescent="0.15">
      <c r="B425" s="524"/>
      <c r="C425" s="526"/>
      <c r="D425" s="526"/>
      <c r="E425" s="526"/>
      <c r="F425" s="526"/>
    </row>
    <row r="426" spans="2:6" x14ac:dyDescent="0.15">
      <c r="B426" s="524"/>
      <c r="C426" s="526"/>
      <c r="D426" s="526"/>
      <c r="E426" s="526"/>
      <c r="F426" s="526"/>
    </row>
    <row r="427" spans="2:6" x14ac:dyDescent="0.15">
      <c r="B427" s="524"/>
      <c r="C427" s="526"/>
      <c r="D427" s="526"/>
      <c r="E427" s="526"/>
      <c r="F427" s="526"/>
    </row>
    <row r="428" spans="2:6" x14ac:dyDescent="0.15">
      <c r="B428" s="524"/>
      <c r="C428" s="526"/>
      <c r="D428" s="526"/>
      <c r="E428" s="526"/>
      <c r="F428" s="526"/>
    </row>
    <row r="429" spans="2:6" x14ac:dyDescent="0.15">
      <c r="B429" s="524"/>
      <c r="C429" s="526"/>
      <c r="D429" s="526"/>
      <c r="E429" s="526"/>
      <c r="F429" s="526"/>
    </row>
    <row r="430" spans="2:6" x14ac:dyDescent="0.15">
      <c r="B430" s="524"/>
      <c r="C430" s="526"/>
      <c r="D430" s="526"/>
      <c r="E430" s="526"/>
      <c r="F430" s="526"/>
    </row>
    <row r="431" spans="2:6" x14ac:dyDescent="0.15">
      <c r="B431" s="524"/>
      <c r="C431" s="526"/>
      <c r="D431" s="526"/>
      <c r="E431" s="526"/>
      <c r="F431" s="526"/>
    </row>
    <row r="432" spans="2:6" x14ac:dyDescent="0.15">
      <c r="B432" s="524"/>
      <c r="C432" s="526"/>
      <c r="D432" s="526"/>
      <c r="E432" s="526"/>
      <c r="F432" s="526"/>
    </row>
    <row r="433" spans="2:6" x14ac:dyDescent="0.15">
      <c r="B433" s="524"/>
      <c r="C433" s="526"/>
      <c r="D433" s="526"/>
      <c r="E433" s="526"/>
      <c r="F433" s="526"/>
    </row>
    <row r="434" spans="2:6" x14ac:dyDescent="0.15">
      <c r="B434" s="524"/>
      <c r="C434" s="526"/>
      <c r="D434" s="526"/>
      <c r="E434" s="526"/>
      <c r="F434" s="526"/>
    </row>
    <row r="435" spans="2:6" x14ac:dyDescent="0.15">
      <c r="B435" s="524"/>
      <c r="C435" s="526"/>
      <c r="D435" s="526"/>
      <c r="E435" s="526"/>
      <c r="F435" s="526"/>
    </row>
    <row r="436" spans="2:6" x14ac:dyDescent="0.15">
      <c r="B436" s="524"/>
      <c r="C436" s="526"/>
      <c r="D436" s="526"/>
      <c r="E436" s="526"/>
      <c r="F436" s="526"/>
    </row>
    <row r="437" spans="2:6" x14ac:dyDescent="0.15">
      <c r="B437" s="524"/>
      <c r="C437" s="526"/>
      <c r="D437" s="526"/>
      <c r="E437" s="526"/>
      <c r="F437" s="526"/>
    </row>
    <row r="438" spans="2:6" x14ac:dyDescent="0.15">
      <c r="B438" s="524"/>
      <c r="C438" s="526"/>
      <c r="D438" s="526"/>
      <c r="E438" s="526"/>
      <c r="F438" s="526"/>
    </row>
    <row r="439" spans="2:6" x14ac:dyDescent="0.15">
      <c r="B439" s="524"/>
      <c r="C439" s="526"/>
      <c r="D439" s="526"/>
      <c r="E439" s="526"/>
      <c r="F439" s="526"/>
    </row>
    <row r="440" spans="2:6" x14ac:dyDescent="0.15">
      <c r="B440" s="524"/>
      <c r="C440" s="526"/>
      <c r="D440" s="526"/>
      <c r="E440" s="526"/>
      <c r="F440" s="526"/>
    </row>
    <row r="441" spans="2:6" x14ac:dyDescent="0.15">
      <c r="B441" s="524"/>
      <c r="C441" s="526"/>
      <c r="D441" s="526"/>
      <c r="E441" s="526"/>
      <c r="F441" s="526"/>
    </row>
    <row r="442" spans="2:6" x14ac:dyDescent="0.15">
      <c r="B442" s="524"/>
      <c r="C442" s="526"/>
      <c r="D442" s="526"/>
      <c r="E442" s="526"/>
      <c r="F442" s="526"/>
    </row>
    <row r="443" spans="2:6" x14ac:dyDescent="0.15">
      <c r="B443" s="524"/>
      <c r="C443" s="526"/>
      <c r="D443" s="526"/>
      <c r="E443" s="526"/>
      <c r="F443" s="526"/>
    </row>
    <row r="444" spans="2:6" x14ac:dyDescent="0.15">
      <c r="B444" s="524"/>
      <c r="C444" s="526"/>
      <c r="D444" s="526"/>
      <c r="E444" s="526"/>
      <c r="F444" s="526"/>
    </row>
    <row r="445" spans="2:6" x14ac:dyDescent="0.15">
      <c r="B445" s="524"/>
      <c r="C445" s="526"/>
      <c r="D445" s="526"/>
      <c r="E445" s="526"/>
      <c r="F445" s="526"/>
    </row>
    <row r="446" spans="2:6" x14ac:dyDescent="0.15">
      <c r="B446" s="524"/>
      <c r="C446" s="526"/>
      <c r="D446" s="526"/>
      <c r="E446" s="526"/>
      <c r="F446" s="526"/>
    </row>
    <row r="447" spans="2:6" x14ac:dyDescent="0.15">
      <c r="B447" s="524"/>
      <c r="C447" s="526"/>
      <c r="D447" s="526"/>
      <c r="E447" s="526"/>
      <c r="F447" s="526"/>
    </row>
    <row r="448" spans="2:6" x14ac:dyDescent="0.15">
      <c r="B448" s="524"/>
      <c r="C448" s="526"/>
      <c r="D448" s="526"/>
      <c r="E448" s="526"/>
      <c r="F448" s="526"/>
    </row>
    <row r="449" spans="2:6" x14ac:dyDescent="0.15">
      <c r="B449" s="524"/>
      <c r="C449" s="526"/>
      <c r="D449" s="526"/>
      <c r="E449" s="526"/>
      <c r="F449" s="526"/>
    </row>
    <row r="450" spans="2:6" x14ac:dyDescent="0.15">
      <c r="B450" s="524"/>
      <c r="C450" s="526"/>
      <c r="D450" s="526"/>
      <c r="E450" s="526"/>
      <c r="F450" s="526"/>
    </row>
    <row r="451" spans="2:6" x14ac:dyDescent="0.15">
      <c r="B451" s="524"/>
      <c r="C451" s="526"/>
      <c r="D451" s="526"/>
      <c r="E451" s="526"/>
      <c r="F451" s="526"/>
    </row>
    <row r="452" spans="2:6" x14ac:dyDescent="0.15">
      <c r="B452" s="524"/>
      <c r="C452" s="526"/>
      <c r="D452" s="526"/>
      <c r="E452" s="526"/>
      <c r="F452" s="526"/>
    </row>
    <row r="453" spans="2:6" x14ac:dyDescent="0.15">
      <c r="B453" s="524"/>
      <c r="C453" s="526"/>
      <c r="D453" s="526"/>
      <c r="E453" s="526"/>
      <c r="F453" s="526"/>
    </row>
    <row r="454" spans="2:6" x14ac:dyDescent="0.15">
      <c r="B454" s="524"/>
      <c r="C454" s="526"/>
      <c r="D454" s="526"/>
      <c r="E454" s="526"/>
      <c r="F454" s="526"/>
    </row>
    <row r="455" spans="2:6" x14ac:dyDescent="0.15">
      <c r="B455" s="524"/>
      <c r="C455" s="526"/>
      <c r="D455" s="526"/>
      <c r="E455" s="526"/>
      <c r="F455" s="526"/>
    </row>
    <row r="456" spans="2:6" x14ac:dyDescent="0.15">
      <c r="B456" s="524"/>
      <c r="C456" s="526"/>
      <c r="D456" s="526"/>
      <c r="E456" s="526"/>
      <c r="F456" s="526"/>
    </row>
    <row r="457" spans="2:6" x14ac:dyDescent="0.15">
      <c r="B457" s="524"/>
      <c r="C457" s="526"/>
      <c r="D457" s="526"/>
      <c r="E457" s="526"/>
      <c r="F457" s="526"/>
    </row>
    <row r="458" spans="2:6" x14ac:dyDescent="0.15">
      <c r="B458" s="524"/>
      <c r="C458" s="526"/>
      <c r="D458" s="526"/>
      <c r="E458" s="526"/>
      <c r="F458" s="526"/>
    </row>
    <row r="459" spans="2:6" x14ac:dyDescent="0.15">
      <c r="B459" s="524"/>
      <c r="C459" s="526"/>
      <c r="D459" s="526"/>
      <c r="E459" s="526"/>
      <c r="F459" s="526"/>
    </row>
    <row r="460" spans="2:6" x14ac:dyDescent="0.15">
      <c r="B460" s="524"/>
      <c r="C460" s="526"/>
      <c r="D460" s="526"/>
      <c r="E460" s="526"/>
      <c r="F460" s="526"/>
    </row>
    <row r="461" spans="2:6" x14ac:dyDescent="0.15">
      <c r="B461" s="524"/>
      <c r="C461" s="526"/>
      <c r="D461" s="526"/>
      <c r="E461" s="526"/>
      <c r="F461" s="526"/>
    </row>
    <row r="462" spans="2:6" x14ac:dyDescent="0.15">
      <c r="B462" s="524"/>
      <c r="C462" s="526"/>
      <c r="D462" s="526"/>
      <c r="E462" s="526"/>
      <c r="F462" s="526"/>
    </row>
    <row r="463" spans="2:6" x14ac:dyDescent="0.15">
      <c r="B463" s="524"/>
      <c r="C463" s="526"/>
      <c r="D463" s="526"/>
      <c r="E463" s="526"/>
      <c r="F463" s="526"/>
    </row>
    <row r="464" spans="2:6" x14ac:dyDescent="0.15">
      <c r="B464" s="524"/>
      <c r="C464" s="526"/>
      <c r="D464" s="526"/>
      <c r="E464" s="526"/>
      <c r="F464" s="526"/>
    </row>
    <row r="465" spans="2:6" x14ac:dyDescent="0.15">
      <c r="B465" s="524"/>
      <c r="C465" s="526"/>
      <c r="D465" s="526"/>
      <c r="E465" s="526"/>
      <c r="F465" s="526"/>
    </row>
    <row r="466" spans="2:6" x14ac:dyDescent="0.15">
      <c r="B466" s="524"/>
      <c r="C466" s="526"/>
      <c r="D466" s="526"/>
      <c r="E466" s="526"/>
      <c r="F466" s="526"/>
    </row>
    <row r="467" spans="2:6" x14ac:dyDescent="0.15">
      <c r="B467" s="524"/>
      <c r="C467" s="526"/>
      <c r="D467" s="526"/>
      <c r="E467" s="526"/>
      <c r="F467" s="526"/>
    </row>
    <row r="468" spans="2:6" x14ac:dyDescent="0.15">
      <c r="B468" s="524"/>
      <c r="C468" s="526"/>
      <c r="D468" s="526"/>
      <c r="E468" s="526"/>
      <c r="F468" s="526"/>
    </row>
    <row r="469" spans="2:6" x14ac:dyDescent="0.15">
      <c r="B469" s="524"/>
      <c r="C469" s="526"/>
      <c r="D469" s="526"/>
      <c r="E469" s="526"/>
      <c r="F469" s="526"/>
    </row>
    <row r="470" spans="2:6" x14ac:dyDescent="0.15">
      <c r="B470" s="524"/>
      <c r="C470" s="526"/>
      <c r="D470" s="526"/>
      <c r="E470" s="526"/>
      <c r="F470" s="526"/>
    </row>
    <row r="471" spans="2:6" x14ac:dyDescent="0.15">
      <c r="B471" s="524"/>
      <c r="C471" s="526"/>
      <c r="D471" s="526"/>
      <c r="E471" s="526"/>
      <c r="F471" s="526"/>
    </row>
    <row r="472" spans="2:6" x14ac:dyDescent="0.15">
      <c r="B472" s="524"/>
      <c r="C472" s="526"/>
      <c r="D472" s="526"/>
      <c r="E472" s="526"/>
      <c r="F472" s="526"/>
    </row>
    <row r="473" spans="2:6" x14ac:dyDescent="0.15">
      <c r="B473" s="524"/>
      <c r="C473" s="526"/>
      <c r="D473" s="526"/>
      <c r="E473" s="526"/>
      <c r="F473" s="526"/>
    </row>
    <row r="474" spans="2:6" x14ac:dyDescent="0.15">
      <c r="B474" s="524"/>
      <c r="C474" s="526"/>
      <c r="D474" s="526"/>
      <c r="E474" s="526"/>
      <c r="F474" s="526"/>
    </row>
    <row r="475" spans="2:6" x14ac:dyDescent="0.15">
      <c r="B475" s="524"/>
      <c r="C475" s="526"/>
      <c r="D475" s="526"/>
      <c r="E475" s="526"/>
      <c r="F475" s="526"/>
    </row>
    <row r="476" spans="2:6" x14ac:dyDescent="0.15">
      <c r="B476" s="524"/>
      <c r="C476" s="526"/>
      <c r="D476" s="526"/>
      <c r="E476" s="526"/>
      <c r="F476" s="526"/>
    </row>
    <row r="477" spans="2:6" x14ac:dyDescent="0.15">
      <c r="B477" s="524"/>
      <c r="C477" s="526"/>
      <c r="D477" s="526"/>
      <c r="E477" s="526"/>
      <c r="F477" s="526"/>
    </row>
    <row r="478" spans="2:6" x14ac:dyDescent="0.15">
      <c r="B478" s="524"/>
      <c r="C478" s="526"/>
      <c r="D478" s="526"/>
      <c r="E478" s="526"/>
      <c r="F478" s="526"/>
    </row>
    <row r="479" spans="2:6" x14ac:dyDescent="0.15">
      <c r="B479" s="524"/>
      <c r="C479" s="526"/>
      <c r="D479" s="526"/>
      <c r="E479" s="526"/>
      <c r="F479" s="526"/>
    </row>
    <row r="480" spans="2:6" x14ac:dyDescent="0.15">
      <c r="B480" s="524"/>
      <c r="C480" s="526"/>
      <c r="D480" s="526"/>
      <c r="E480" s="526"/>
      <c r="F480" s="526"/>
    </row>
    <row r="481" spans="2:6" x14ac:dyDescent="0.15">
      <c r="B481" s="524"/>
      <c r="C481" s="526"/>
      <c r="D481" s="526"/>
      <c r="E481" s="526"/>
      <c r="F481" s="526"/>
    </row>
    <row r="482" spans="2:6" x14ac:dyDescent="0.15">
      <c r="B482" s="524"/>
      <c r="C482" s="526"/>
      <c r="D482" s="526"/>
      <c r="E482" s="526"/>
      <c r="F482" s="526"/>
    </row>
    <row r="483" spans="2:6" x14ac:dyDescent="0.15">
      <c r="B483" s="524"/>
      <c r="C483" s="526"/>
      <c r="D483" s="526"/>
      <c r="E483" s="526"/>
      <c r="F483" s="526"/>
    </row>
    <row r="484" spans="2:6" x14ac:dyDescent="0.15">
      <c r="B484" s="524"/>
      <c r="C484" s="526"/>
      <c r="D484" s="526"/>
      <c r="E484" s="526"/>
      <c r="F484" s="526"/>
    </row>
    <row r="485" spans="2:6" x14ac:dyDescent="0.15">
      <c r="B485" s="524"/>
      <c r="C485" s="526"/>
      <c r="D485" s="526"/>
      <c r="E485" s="526"/>
      <c r="F485" s="526"/>
    </row>
    <row r="486" spans="2:6" x14ac:dyDescent="0.15">
      <c r="B486" s="524"/>
      <c r="C486" s="526"/>
      <c r="D486" s="526"/>
      <c r="E486" s="526"/>
      <c r="F486" s="526"/>
    </row>
    <row r="487" spans="2:6" x14ac:dyDescent="0.15">
      <c r="B487" s="524"/>
      <c r="C487" s="526"/>
      <c r="D487" s="526"/>
      <c r="E487" s="526"/>
      <c r="F487" s="526"/>
    </row>
    <row r="488" spans="2:6" x14ac:dyDescent="0.15">
      <c r="B488" s="524"/>
      <c r="C488" s="526"/>
      <c r="D488" s="526"/>
      <c r="E488" s="526"/>
      <c r="F488" s="526"/>
    </row>
    <row r="489" spans="2:6" x14ac:dyDescent="0.15">
      <c r="B489" s="524"/>
      <c r="C489" s="526"/>
      <c r="D489" s="526"/>
      <c r="E489" s="526"/>
      <c r="F489" s="526"/>
    </row>
    <row r="490" spans="2:6" x14ac:dyDescent="0.15">
      <c r="B490" s="524"/>
      <c r="C490" s="526"/>
      <c r="D490" s="526"/>
      <c r="E490" s="526"/>
      <c r="F490" s="526"/>
    </row>
    <row r="491" spans="2:6" x14ac:dyDescent="0.15">
      <c r="B491" s="524"/>
      <c r="C491" s="526"/>
      <c r="D491" s="526"/>
      <c r="E491" s="526"/>
      <c r="F491" s="526"/>
    </row>
    <row r="492" spans="2:6" x14ac:dyDescent="0.15">
      <c r="B492" s="524"/>
      <c r="C492" s="526"/>
      <c r="D492" s="526"/>
      <c r="E492" s="526"/>
      <c r="F492" s="526"/>
    </row>
    <row r="493" spans="2:6" x14ac:dyDescent="0.15">
      <c r="B493" s="524"/>
      <c r="C493" s="526"/>
      <c r="D493" s="526"/>
      <c r="E493" s="526"/>
      <c r="F493" s="526"/>
    </row>
    <row r="494" spans="2:6" x14ac:dyDescent="0.15">
      <c r="B494" s="524"/>
      <c r="C494" s="526"/>
      <c r="D494" s="526"/>
      <c r="E494" s="526"/>
      <c r="F494" s="526"/>
    </row>
    <row r="495" spans="2:6" x14ac:dyDescent="0.15">
      <c r="B495" s="524"/>
      <c r="C495" s="526"/>
      <c r="D495" s="526"/>
      <c r="E495" s="526"/>
      <c r="F495" s="526"/>
    </row>
    <row r="496" spans="2:6" x14ac:dyDescent="0.15">
      <c r="B496" s="524"/>
      <c r="C496" s="526"/>
      <c r="D496" s="526"/>
      <c r="E496" s="526"/>
      <c r="F496" s="526"/>
    </row>
    <row r="497" spans="2:18" x14ac:dyDescent="0.15">
      <c r="B497" s="524"/>
      <c r="C497" s="526"/>
      <c r="D497" s="526"/>
      <c r="E497" s="526"/>
      <c r="F497" s="526"/>
    </row>
    <row r="498" spans="2:18" x14ac:dyDescent="0.15">
      <c r="B498" s="524"/>
      <c r="C498" s="526"/>
      <c r="D498" s="526"/>
      <c r="E498" s="526"/>
      <c r="F498" s="526"/>
    </row>
    <row r="499" spans="2:18" x14ac:dyDescent="0.15">
      <c r="B499" s="524"/>
      <c r="C499" s="526"/>
      <c r="D499" s="526"/>
      <c r="E499" s="526"/>
      <c r="F499" s="526"/>
    </row>
    <row r="501" spans="2:18" x14ac:dyDescent="0.15">
      <c r="B501" s="524"/>
      <c r="C501" s="526"/>
      <c r="D501" s="564" t="s">
        <v>506</v>
      </c>
      <c r="E501" s="526"/>
      <c r="F501" s="526"/>
      <c r="H501" s="524"/>
      <c r="I501" s="526"/>
      <c r="J501" s="564" t="s">
        <v>507</v>
      </c>
      <c r="K501" s="526"/>
      <c r="L501" s="526"/>
      <c r="N501" s="524"/>
      <c r="O501" s="526"/>
      <c r="P501" s="564" t="s">
        <v>508</v>
      </c>
      <c r="Q501" s="526"/>
      <c r="R501" s="526"/>
    </row>
    <row r="502" spans="2:18" x14ac:dyDescent="0.15">
      <c r="B502" s="524"/>
      <c r="C502" s="526"/>
      <c r="D502" s="526"/>
      <c r="E502" s="526"/>
      <c r="F502" s="526"/>
      <c r="H502" s="524"/>
      <c r="I502" s="526"/>
      <c r="J502" s="526"/>
      <c r="K502" s="526"/>
      <c r="L502" s="526"/>
      <c r="N502" s="524"/>
      <c r="O502" s="526"/>
      <c r="P502" s="526"/>
      <c r="Q502" s="526"/>
      <c r="R502" s="526"/>
    </row>
    <row r="503" spans="2:18" x14ac:dyDescent="0.15">
      <c r="B503" s="524"/>
      <c r="C503" s="526"/>
      <c r="D503" s="526"/>
      <c r="E503" s="526"/>
      <c r="F503" s="526"/>
      <c r="H503" s="524"/>
      <c r="I503" s="526"/>
      <c r="J503" s="526"/>
      <c r="K503" s="526"/>
      <c r="L503" s="526"/>
      <c r="N503" s="524"/>
      <c r="O503" s="526"/>
      <c r="P503" s="526"/>
      <c r="Q503" s="526"/>
      <c r="R503" s="526"/>
    </row>
    <row r="504" spans="2:18" ht="16" x14ac:dyDescent="0.2">
      <c r="B504" s="54"/>
      <c r="C504" s="54" t="s">
        <v>694</v>
      </c>
      <c r="D504" s="54"/>
      <c r="E504" s="54"/>
      <c r="F504" s="54" t="s">
        <v>695</v>
      </c>
      <c r="H504" s="54"/>
      <c r="I504" s="54" t="s">
        <v>694</v>
      </c>
      <c r="J504" s="54"/>
      <c r="K504" s="54"/>
      <c r="L504" s="54" t="s">
        <v>695</v>
      </c>
      <c r="N504" s="54"/>
      <c r="O504" s="54" t="s">
        <v>694</v>
      </c>
      <c r="P504" s="54"/>
      <c r="Q504" s="54"/>
      <c r="R504" s="54" t="s">
        <v>695</v>
      </c>
    </row>
    <row r="505" spans="2:18" ht="19" x14ac:dyDescent="0.35">
      <c r="B505" s="559" t="s">
        <v>623</v>
      </c>
      <c r="C505" s="559" t="s">
        <v>696</v>
      </c>
      <c r="D505" s="559" t="s">
        <v>94</v>
      </c>
      <c r="E505" s="559" t="s">
        <v>624</v>
      </c>
      <c r="F505" s="559" t="s">
        <v>625</v>
      </c>
      <c r="H505" s="559" t="s">
        <v>623</v>
      </c>
      <c r="I505" s="559" t="s">
        <v>696</v>
      </c>
      <c r="J505" s="559" t="s">
        <v>94</v>
      </c>
      <c r="K505" s="559" t="s">
        <v>624</v>
      </c>
      <c r="L505" s="559" t="s">
        <v>625</v>
      </c>
      <c r="N505" s="559" t="s">
        <v>623</v>
      </c>
      <c r="O505" s="559" t="s">
        <v>696</v>
      </c>
      <c r="P505" s="559" t="s">
        <v>94</v>
      </c>
      <c r="Q505" s="559" t="s">
        <v>624</v>
      </c>
      <c r="R505" s="559" t="s">
        <v>625</v>
      </c>
    </row>
    <row r="506" spans="2:18" ht="16" x14ac:dyDescent="0.2">
      <c r="B506" s="12"/>
      <c r="C506" s="12"/>
      <c r="D506" s="12"/>
      <c r="E506" s="12"/>
      <c r="F506" s="563">
        <f>$E$22</f>
        <v>0</v>
      </c>
      <c r="H506" s="12"/>
      <c r="I506" s="12"/>
      <c r="J506" s="12"/>
      <c r="K506" s="12"/>
      <c r="L506" s="563">
        <f>$E$39</f>
        <v>0</v>
      </c>
      <c r="N506" s="12"/>
      <c r="O506" s="12"/>
      <c r="P506" s="12"/>
      <c r="Q506" s="12"/>
      <c r="R506" s="563">
        <f>$E$56</f>
        <v>0</v>
      </c>
    </row>
    <row r="507" spans="2:18" ht="16" x14ac:dyDescent="0.2">
      <c r="B507" s="147">
        <v>1</v>
      </c>
      <c r="C507" s="560" t="e">
        <f>-PMT(E23/12,E24,E22)</f>
        <v>#NUM!</v>
      </c>
      <c r="D507" s="563" t="e">
        <f>C507-E507</f>
        <v>#NUM!</v>
      </c>
      <c r="E507" s="563">
        <f>F506*$E$23/12</f>
        <v>0</v>
      </c>
      <c r="F507" s="561" t="e">
        <f>F506-D507</f>
        <v>#NUM!</v>
      </c>
      <c r="H507" s="147">
        <v>1</v>
      </c>
      <c r="I507" s="560" t="e">
        <f>-PMT(E40/12,E41,E39)</f>
        <v>#NUM!</v>
      </c>
      <c r="J507" s="563" t="e">
        <f>I507-K507</f>
        <v>#NUM!</v>
      </c>
      <c r="K507" s="563">
        <f>L506*$E$40/12</f>
        <v>0</v>
      </c>
      <c r="L507" s="561" t="e">
        <f>L506-J507</f>
        <v>#NUM!</v>
      </c>
      <c r="N507" s="147">
        <v>1</v>
      </c>
      <c r="O507" s="563" t="e">
        <f>-PMT(E57/12,E58,E56)</f>
        <v>#NUM!</v>
      </c>
      <c r="P507" s="563" t="e">
        <f>O507-Q507</f>
        <v>#NUM!</v>
      </c>
      <c r="Q507" s="563">
        <f>R506*$E$57/12</f>
        <v>0</v>
      </c>
      <c r="R507" s="561" t="e">
        <f>R506-P507</f>
        <v>#NUM!</v>
      </c>
    </row>
    <row r="508" spans="2:18" ht="16" x14ac:dyDescent="0.2">
      <c r="B508" s="147" t="str">
        <f t="shared" ref="B508:B542" si="66">IF(B507=" "," ",IF($E$24&gt;=B507+1,B507+1," "))</f>
        <v xml:space="preserve"> </v>
      </c>
      <c r="C508" s="562" t="str">
        <f t="shared" ref="C508:C542" si="67">IF(B508=" "," ",C507)</f>
        <v xml:space="preserve"> </v>
      </c>
      <c r="D508" s="562" t="str">
        <f t="shared" ref="D508:D542" si="68">IF(B508=" "," ",C508-E508)</f>
        <v xml:space="preserve"> </v>
      </c>
      <c r="E508" s="562" t="str">
        <f t="shared" ref="E508:E542" si="69">IF(B508=" "," ",F507*$E$23/12)</f>
        <v xml:space="preserve"> </v>
      </c>
      <c r="F508" s="562" t="str">
        <f t="shared" ref="F508:F542" si="70">IF(E508=" "," ",F507-D508)</f>
        <v xml:space="preserve"> </v>
      </c>
      <c r="H508" s="147" t="str">
        <f t="shared" ref="H508:H513" si="71">IF(H507=" "," ",IF($E$41&gt;=H507+1,H507+1," "))</f>
        <v xml:space="preserve"> </v>
      </c>
      <c r="I508" s="562" t="str">
        <f t="shared" ref="I508:I513" si="72">IF(H508=" "," ",I507)</f>
        <v xml:space="preserve"> </v>
      </c>
      <c r="J508" s="562" t="str">
        <f t="shared" ref="J508:J513" si="73">IF(H508=" "," ",I508-K508)</f>
        <v xml:space="preserve"> </v>
      </c>
      <c r="K508" s="562" t="str">
        <f>IF(H508=" "," ",L507*$E$40/12)</f>
        <v xml:space="preserve"> </v>
      </c>
      <c r="L508" s="562" t="str">
        <f t="shared" ref="L508:L513" si="74">IF(K508=" "," ",L507-J508)</f>
        <v xml:space="preserve"> </v>
      </c>
      <c r="N508" s="147" t="str">
        <f>IF(N507=" "," ",IF($E$58&gt;=N507+1,N507+1," "))</f>
        <v xml:space="preserve"> </v>
      </c>
      <c r="O508" s="562" t="str">
        <f t="shared" ref="O508:O542" si="75">IF(N508=" "," ",O507)</f>
        <v xml:space="preserve"> </v>
      </c>
      <c r="P508" s="562" t="str">
        <f t="shared" ref="P508:P542" si="76">IF(N508=" "," ",O508-Q508)</f>
        <v xml:space="preserve"> </v>
      </c>
      <c r="Q508" s="562" t="str">
        <f>IF(N508=" "," ",R507*$E$57/12)</f>
        <v xml:space="preserve"> </v>
      </c>
      <c r="R508" s="562" t="str">
        <f t="shared" ref="R508:R542" si="77">IF(Q508=" "," ",R507-P508)</f>
        <v xml:space="preserve"> </v>
      </c>
    </row>
    <row r="509" spans="2:18" ht="16" x14ac:dyDescent="0.2">
      <c r="B509" s="147" t="str">
        <f t="shared" si="66"/>
        <v xml:space="preserve"> </v>
      </c>
      <c r="C509" s="562" t="str">
        <f t="shared" si="67"/>
        <v xml:space="preserve"> </v>
      </c>
      <c r="D509" s="562" t="str">
        <f t="shared" si="68"/>
        <v xml:space="preserve"> </v>
      </c>
      <c r="E509" s="562" t="str">
        <f t="shared" si="69"/>
        <v xml:space="preserve"> </v>
      </c>
      <c r="F509" s="562" t="str">
        <f t="shared" si="70"/>
        <v xml:space="preserve"> </v>
      </c>
      <c r="H509" s="147" t="str">
        <f t="shared" si="71"/>
        <v xml:space="preserve"> </v>
      </c>
      <c r="I509" s="562" t="str">
        <f t="shared" si="72"/>
        <v xml:space="preserve"> </v>
      </c>
      <c r="J509" s="562" t="str">
        <f t="shared" si="73"/>
        <v xml:space="preserve"> </v>
      </c>
      <c r="K509" s="562" t="str">
        <f t="shared" ref="K509:K543" si="78">IF(H509=" "," ",L508*$E$40/12)</f>
        <v xml:space="preserve"> </v>
      </c>
      <c r="L509" s="562" t="str">
        <f t="shared" si="74"/>
        <v xml:space="preserve"> </v>
      </c>
      <c r="N509" s="147" t="str">
        <f t="shared" ref="N509:N542" si="79">IF(N508=" "," ",IF($E$58&gt;=N508+1,N508+1," "))</f>
        <v xml:space="preserve"> </v>
      </c>
      <c r="O509" s="562" t="str">
        <f t="shared" si="75"/>
        <v xml:space="preserve"> </v>
      </c>
      <c r="P509" s="562" t="str">
        <f t="shared" si="76"/>
        <v xml:space="preserve"> </v>
      </c>
      <c r="Q509" s="562" t="str">
        <f t="shared" ref="Q509:Q542" si="80">IF(N509=" "," ",R508*$E$57/12)</f>
        <v xml:space="preserve"> </v>
      </c>
      <c r="R509" s="562" t="str">
        <f t="shared" si="77"/>
        <v xml:space="preserve"> </v>
      </c>
    </row>
    <row r="510" spans="2:18" ht="16" x14ac:dyDescent="0.2">
      <c r="B510" s="147" t="str">
        <f t="shared" si="66"/>
        <v xml:space="preserve"> </v>
      </c>
      <c r="C510" s="562" t="str">
        <f t="shared" si="67"/>
        <v xml:space="preserve"> </v>
      </c>
      <c r="D510" s="562" t="str">
        <f t="shared" si="68"/>
        <v xml:space="preserve"> </v>
      </c>
      <c r="E510" s="562" t="str">
        <f t="shared" si="69"/>
        <v xml:space="preserve"> </v>
      </c>
      <c r="F510" s="562" t="str">
        <f t="shared" si="70"/>
        <v xml:space="preserve"> </v>
      </c>
      <c r="H510" s="147" t="str">
        <f t="shared" si="71"/>
        <v xml:space="preserve"> </v>
      </c>
      <c r="I510" s="562" t="str">
        <f t="shared" si="72"/>
        <v xml:space="preserve"> </v>
      </c>
      <c r="J510" s="562" t="str">
        <f t="shared" si="73"/>
        <v xml:space="preserve"> </v>
      </c>
      <c r="K510" s="562" t="str">
        <f t="shared" si="78"/>
        <v xml:space="preserve"> </v>
      </c>
      <c r="L510" s="562" t="str">
        <f t="shared" si="74"/>
        <v xml:space="preserve"> </v>
      </c>
      <c r="N510" s="147" t="str">
        <f t="shared" si="79"/>
        <v xml:space="preserve"> </v>
      </c>
      <c r="O510" s="562" t="str">
        <f t="shared" si="75"/>
        <v xml:space="preserve"> </v>
      </c>
      <c r="P510" s="562" t="str">
        <f t="shared" si="76"/>
        <v xml:space="preserve"> </v>
      </c>
      <c r="Q510" s="562" t="str">
        <f t="shared" si="80"/>
        <v xml:space="preserve"> </v>
      </c>
      <c r="R510" s="562" t="str">
        <f t="shared" si="77"/>
        <v xml:space="preserve"> </v>
      </c>
    </row>
    <row r="511" spans="2:18" ht="16" x14ac:dyDescent="0.2">
      <c r="B511" s="147" t="str">
        <f t="shared" si="66"/>
        <v xml:space="preserve"> </v>
      </c>
      <c r="C511" s="562" t="str">
        <f t="shared" si="67"/>
        <v xml:space="preserve"> </v>
      </c>
      <c r="D511" s="562" t="str">
        <f t="shared" si="68"/>
        <v xml:space="preserve"> </v>
      </c>
      <c r="E511" s="562" t="str">
        <f t="shared" si="69"/>
        <v xml:space="preserve"> </v>
      </c>
      <c r="F511" s="562" t="str">
        <f t="shared" si="70"/>
        <v xml:space="preserve"> </v>
      </c>
      <c r="H511" s="147" t="str">
        <f t="shared" si="71"/>
        <v xml:space="preserve"> </v>
      </c>
      <c r="I511" s="562" t="str">
        <f t="shared" si="72"/>
        <v xml:space="preserve"> </v>
      </c>
      <c r="J511" s="562" t="str">
        <f t="shared" si="73"/>
        <v xml:space="preserve"> </v>
      </c>
      <c r="K511" s="562" t="str">
        <f t="shared" si="78"/>
        <v xml:space="preserve"> </v>
      </c>
      <c r="L511" s="562" t="str">
        <f t="shared" si="74"/>
        <v xml:space="preserve"> </v>
      </c>
      <c r="N511" s="147" t="str">
        <f t="shared" si="79"/>
        <v xml:space="preserve"> </v>
      </c>
      <c r="O511" s="562" t="str">
        <f t="shared" si="75"/>
        <v xml:space="preserve"> </v>
      </c>
      <c r="P511" s="562" t="str">
        <f t="shared" si="76"/>
        <v xml:space="preserve"> </v>
      </c>
      <c r="Q511" s="562" t="str">
        <f t="shared" si="80"/>
        <v xml:space="preserve"> </v>
      </c>
      <c r="R511" s="562" t="str">
        <f t="shared" si="77"/>
        <v xml:space="preserve"> </v>
      </c>
    </row>
    <row r="512" spans="2:18" ht="16" x14ac:dyDescent="0.2">
      <c r="B512" s="147" t="str">
        <f t="shared" si="66"/>
        <v xml:space="preserve"> </v>
      </c>
      <c r="C512" s="562" t="str">
        <f t="shared" si="67"/>
        <v xml:space="preserve"> </v>
      </c>
      <c r="D512" s="562" t="str">
        <f t="shared" si="68"/>
        <v xml:space="preserve"> </v>
      </c>
      <c r="E512" s="562" t="str">
        <f t="shared" si="69"/>
        <v xml:space="preserve"> </v>
      </c>
      <c r="F512" s="562" t="str">
        <f t="shared" si="70"/>
        <v xml:space="preserve"> </v>
      </c>
      <c r="H512" s="147" t="str">
        <f t="shared" si="71"/>
        <v xml:space="preserve"> </v>
      </c>
      <c r="I512" s="562" t="str">
        <f t="shared" si="72"/>
        <v xml:space="preserve"> </v>
      </c>
      <c r="J512" s="562" t="str">
        <f t="shared" si="73"/>
        <v xml:space="preserve"> </v>
      </c>
      <c r="K512" s="562" t="str">
        <f t="shared" si="78"/>
        <v xml:space="preserve"> </v>
      </c>
      <c r="L512" s="562" t="str">
        <f t="shared" si="74"/>
        <v xml:space="preserve"> </v>
      </c>
      <c r="N512" s="147" t="str">
        <f t="shared" si="79"/>
        <v xml:space="preserve"> </v>
      </c>
      <c r="O512" s="562" t="str">
        <f t="shared" si="75"/>
        <v xml:space="preserve"> </v>
      </c>
      <c r="P512" s="562" t="str">
        <f t="shared" si="76"/>
        <v xml:space="preserve"> </v>
      </c>
      <c r="Q512" s="562" t="str">
        <f t="shared" si="80"/>
        <v xml:space="preserve"> </v>
      </c>
      <c r="R512" s="562" t="str">
        <f t="shared" si="77"/>
        <v xml:space="preserve"> </v>
      </c>
    </row>
    <row r="513" spans="2:18" ht="16" x14ac:dyDescent="0.2">
      <c r="B513" s="147" t="str">
        <f t="shared" si="66"/>
        <v xml:space="preserve"> </v>
      </c>
      <c r="C513" s="562" t="str">
        <f t="shared" si="67"/>
        <v xml:space="preserve"> </v>
      </c>
      <c r="D513" s="562" t="str">
        <f t="shared" si="68"/>
        <v xml:space="preserve"> </v>
      </c>
      <c r="E513" s="562" t="str">
        <f t="shared" si="69"/>
        <v xml:space="preserve"> </v>
      </c>
      <c r="F513" s="562" t="str">
        <f t="shared" si="70"/>
        <v xml:space="preserve"> </v>
      </c>
      <c r="H513" s="147" t="str">
        <f t="shared" si="71"/>
        <v xml:space="preserve"> </v>
      </c>
      <c r="I513" s="562" t="str">
        <f t="shared" si="72"/>
        <v xml:space="preserve"> </v>
      </c>
      <c r="J513" s="562" t="str">
        <f t="shared" si="73"/>
        <v xml:space="preserve"> </v>
      </c>
      <c r="K513" s="562" t="str">
        <f t="shared" si="78"/>
        <v xml:space="preserve"> </v>
      </c>
      <c r="L513" s="562" t="str">
        <f t="shared" si="74"/>
        <v xml:space="preserve"> </v>
      </c>
      <c r="N513" s="147" t="str">
        <f t="shared" si="79"/>
        <v xml:space="preserve"> </v>
      </c>
      <c r="O513" s="562" t="str">
        <f t="shared" si="75"/>
        <v xml:space="preserve"> </v>
      </c>
      <c r="P513" s="562" t="str">
        <f t="shared" si="76"/>
        <v xml:space="preserve"> </v>
      </c>
      <c r="Q513" s="562" t="str">
        <f t="shared" si="80"/>
        <v xml:space="preserve"> </v>
      </c>
      <c r="R513" s="562" t="str">
        <f t="shared" si="77"/>
        <v xml:space="preserve"> </v>
      </c>
    </row>
    <row r="514" spans="2:18" ht="16" x14ac:dyDescent="0.2">
      <c r="B514" s="147" t="str">
        <f t="shared" si="66"/>
        <v xml:space="preserve"> </v>
      </c>
      <c r="C514" s="562" t="str">
        <f t="shared" si="67"/>
        <v xml:space="preserve"> </v>
      </c>
      <c r="D514" s="562" t="str">
        <f t="shared" si="68"/>
        <v xml:space="preserve"> </v>
      </c>
      <c r="E514" s="562" t="str">
        <f t="shared" si="69"/>
        <v xml:space="preserve"> </v>
      </c>
      <c r="F514" s="562" t="str">
        <f t="shared" si="70"/>
        <v xml:space="preserve"> </v>
      </c>
      <c r="H514" s="147" t="str">
        <f t="shared" ref="H514:H543" si="81">IF(H513=" "," ",IF($E$41&gt;=H513+1,H513+1," "))</f>
        <v xml:space="preserve"> </v>
      </c>
      <c r="I514" s="562" t="str">
        <f t="shared" ref="I514:I543" si="82">IF(H514=" "," ",I513)</f>
        <v xml:space="preserve"> </v>
      </c>
      <c r="J514" s="562" t="str">
        <f t="shared" ref="J514:J543" si="83">IF(H514=" "," ",I514-K514)</f>
        <v xml:space="preserve"> </v>
      </c>
      <c r="K514" s="562" t="str">
        <f t="shared" si="78"/>
        <v xml:space="preserve"> </v>
      </c>
      <c r="L514" s="562" t="str">
        <f t="shared" ref="L514:L543" si="84">IF(K514=" "," ",L513-J514)</f>
        <v xml:space="preserve"> </v>
      </c>
      <c r="N514" s="147" t="str">
        <f t="shared" si="79"/>
        <v xml:space="preserve"> </v>
      </c>
      <c r="O514" s="562" t="str">
        <f t="shared" si="75"/>
        <v xml:space="preserve"> </v>
      </c>
      <c r="P514" s="562" t="str">
        <f t="shared" si="76"/>
        <v xml:space="preserve"> </v>
      </c>
      <c r="Q514" s="562" t="str">
        <f t="shared" si="80"/>
        <v xml:space="preserve"> </v>
      </c>
      <c r="R514" s="562" t="str">
        <f t="shared" si="77"/>
        <v xml:space="preserve"> </v>
      </c>
    </row>
    <row r="515" spans="2:18" ht="16" x14ac:dyDescent="0.2">
      <c r="B515" s="147" t="str">
        <f t="shared" si="66"/>
        <v xml:space="preserve"> </v>
      </c>
      <c r="C515" s="562" t="str">
        <f t="shared" si="67"/>
        <v xml:space="preserve"> </v>
      </c>
      <c r="D515" s="562" t="str">
        <f t="shared" si="68"/>
        <v xml:space="preserve"> </v>
      </c>
      <c r="E515" s="562" t="str">
        <f t="shared" si="69"/>
        <v xml:space="preserve"> </v>
      </c>
      <c r="F515" s="562" t="str">
        <f t="shared" si="70"/>
        <v xml:space="preserve"> </v>
      </c>
      <c r="H515" s="147" t="str">
        <f t="shared" si="81"/>
        <v xml:space="preserve"> </v>
      </c>
      <c r="I515" s="562" t="str">
        <f t="shared" si="82"/>
        <v xml:space="preserve"> </v>
      </c>
      <c r="J515" s="562" t="str">
        <f t="shared" si="83"/>
        <v xml:space="preserve"> </v>
      </c>
      <c r="K515" s="562" t="str">
        <f t="shared" si="78"/>
        <v xml:space="preserve"> </v>
      </c>
      <c r="L515" s="562" t="str">
        <f t="shared" si="84"/>
        <v xml:space="preserve"> </v>
      </c>
      <c r="N515" s="147" t="str">
        <f t="shared" si="79"/>
        <v xml:space="preserve"> </v>
      </c>
      <c r="O515" s="562" t="str">
        <f t="shared" si="75"/>
        <v xml:space="preserve"> </v>
      </c>
      <c r="P515" s="562" t="str">
        <f t="shared" si="76"/>
        <v xml:space="preserve"> </v>
      </c>
      <c r="Q515" s="562" t="str">
        <f t="shared" si="80"/>
        <v xml:space="preserve"> </v>
      </c>
      <c r="R515" s="562" t="str">
        <f t="shared" si="77"/>
        <v xml:space="preserve"> </v>
      </c>
    </row>
    <row r="516" spans="2:18" ht="16" x14ac:dyDescent="0.2">
      <c r="B516" s="147" t="str">
        <f t="shared" si="66"/>
        <v xml:space="preserve"> </v>
      </c>
      <c r="C516" s="562" t="str">
        <f t="shared" si="67"/>
        <v xml:space="preserve"> </v>
      </c>
      <c r="D516" s="562" t="str">
        <f t="shared" si="68"/>
        <v xml:space="preserve"> </v>
      </c>
      <c r="E516" s="562" t="str">
        <f t="shared" si="69"/>
        <v xml:space="preserve"> </v>
      </c>
      <c r="F516" s="562" t="str">
        <f t="shared" si="70"/>
        <v xml:space="preserve"> </v>
      </c>
      <c r="H516" s="147" t="str">
        <f t="shared" si="81"/>
        <v xml:space="preserve"> </v>
      </c>
      <c r="I516" s="562" t="str">
        <f t="shared" si="82"/>
        <v xml:space="preserve"> </v>
      </c>
      <c r="J516" s="562" t="str">
        <f t="shared" si="83"/>
        <v xml:space="preserve"> </v>
      </c>
      <c r="K516" s="562" t="str">
        <f t="shared" si="78"/>
        <v xml:space="preserve"> </v>
      </c>
      <c r="L516" s="562" t="str">
        <f t="shared" si="84"/>
        <v xml:space="preserve"> </v>
      </c>
      <c r="N516" s="147" t="str">
        <f t="shared" si="79"/>
        <v xml:space="preserve"> </v>
      </c>
      <c r="O516" s="562" t="str">
        <f t="shared" si="75"/>
        <v xml:space="preserve"> </v>
      </c>
      <c r="P516" s="562" t="str">
        <f t="shared" si="76"/>
        <v xml:space="preserve"> </v>
      </c>
      <c r="Q516" s="562" t="str">
        <f t="shared" si="80"/>
        <v xml:space="preserve"> </v>
      </c>
      <c r="R516" s="562" t="str">
        <f t="shared" si="77"/>
        <v xml:space="preserve"> </v>
      </c>
    </row>
    <row r="517" spans="2:18" ht="16" x14ac:dyDescent="0.2">
      <c r="B517" s="147" t="str">
        <f t="shared" si="66"/>
        <v xml:space="preserve"> </v>
      </c>
      <c r="C517" s="562" t="str">
        <f t="shared" si="67"/>
        <v xml:space="preserve"> </v>
      </c>
      <c r="D517" s="562" t="str">
        <f t="shared" si="68"/>
        <v xml:space="preserve"> </v>
      </c>
      <c r="E517" s="562" t="str">
        <f t="shared" si="69"/>
        <v xml:space="preserve"> </v>
      </c>
      <c r="F517" s="562" t="str">
        <f t="shared" si="70"/>
        <v xml:space="preserve"> </v>
      </c>
      <c r="H517" s="147" t="str">
        <f t="shared" si="81"/>
        <v xml:space="preserve"> </v>
      </c>
      <c r="I517" s="562" t="str">
        <f t="shared" si="82"/>
        <v xml:space="preserve"> </v>
      </c>
      <c r="J517" s="562" t="str">
        <f t="shared" si="83"/>
        <v xml:space="preserve"> </v>
      </c>
      <c r="K517" s="562" t="str">
        <f t="shared" si="78"/>
        <v xml:space="preserve"> </v>
      </c>
      <c r="L517" s="562" t="str">
        <f t="shared" si="84"/>
        <v xml:space="preserve"> </v>
      </c>
      <c r="N517" s="147" t="str">
        <f t="shared" si="79"/>
        <v xml:space="preserve"> </v>
      </c>
      <c r="O517" s="562" t="str">
        <f t="shared" si="75"/>
        <v xml:space="preserve"> </v>
      </c>
      <c r="P517" s="562" t="str">
        <f t="shared" si="76"/>
        <v xml:space="preserve"> </v>
      </c>
      <c r="Q517" s="562" t="str">
        <f t="shared" si="80"/>
        <v xml:space="preserve"> </v>
      </c>
      <c r="R517" s="562" t="str">
        <f t="shared" si="77"/>
        <v xml:space="preserve"> </v>
      </c>
    </row>
    <row r="518" spans="2:18" ht="16" x14ac:dyDescent="0.2">
      <c r="B518" s="147" t="str">
        <f t="shared" si="66"/>
        <v xml:space="preserve"> </v>
      </c>
      <c r="C518" s="562" t="str">
        <f t="shared" si="67"/>
        <v xml:space="preserve"> </v>
      </c>
      <c r="D518" s="562" t="str">
        <f t="shared" si="68"/>
        <v xml:space="preserve"> </v>
      </c>
      <c r="E518" s="562" t="str">
        <f t="shared" si="69"/>
        <v xml:space="preserve"> </v>
      </c>
      <c r="F518" s="562" t="str">
        <f t="shared" si="70"/>
        <v xml:space="preserve"> </v>
      </c>
      <c r="H518" s="147" t="str">
        <f t="shared" si="81"/>
        <v xml:space="preserve"> </v>
      </c>
      <c r="I518" s="562" t="str">
        <f t="shared" si="82"/>
        <v xml:space="preserve"> </v>
      </c>
      <c r="J518" s="562" t="str">
        <f t="shared" si="83"/>
        <v xml:space="preserve"> </v>
      </c>
      <c r="K518" s="562" t="str">
        <f t="shared" si="78"/>
        <v xml:space="preserve"> </v>
      </c>
      <c r="L518" s="562" t="str">
        <f t="shared" si="84"/>
        <v xml:space="preserve"> </v>
      </c>
      <c r="N518" s="147" t="str">
        <f t="shared" si="79"/>
        <v xml:space="preserve"> </v>
      </c>
      <c r="O518" s="562" t="str">
        <f t="shared" si="75"/>
        <v xml:space="preserve"> </v>
      </c>
      <c r="P518" s="562" t="str">
        <f t="shared" si="76"/>
        <v xml:space="preserve"> </v>
      </c>
      <c r="Q518" s="562" t="str">
        <f t="shared" si="80"/>
        <v xml:space="preserve"> </v>
      </c>
      <c r="R518" s="562" t="str">
        <f t="shared" si="77"/>
        <v xml:space="preserve"> </v>
      </c>
    </row>
    <row r="519" spans="2:18" ht="16" x14ac:dyDescent="0.2">
      <c r="B519" s="147" t="str">
        <f t="shared" si="66"/>
        <v xml:space="preserve"> </v>
      </c>
      <c r="C519" s="562" t="str">
        <f t="shared" si="67"/>
        <v xml:space="preserve"> </v>
      </c>
      <c r="D519" s="562" t="str">
        <f t="shared" si="68"/>
        <v xml:space="preserve"> </v>
      </c>
      <c r="E519" s="562" t="str">
        <f t="shared" si="69"/>
        <v xml:space="preserve"> </v>
      </c>
      <c r="F519" s="562" t="str">
        <f t="shared" si="70"/>
        <v xml:space="preserve"> </v>
      </c>
      <c r="H519" s="147" t="str">
        <f t="shared" si="81"/>
        <v xml:space="preserve"> </v>
      </c>
      <c r="I519" s="562" t="str">
        <f t="shared" si="82"/>
        <v xml:space="preserve"> </v>
      </c>
      <c r="J519" s="562" t="str">
        <f t="shared" si="83"/>
        <v xml:space="preserve"> </v>
      </c>
      <c r="K519" s="562" t="str">
        <f t="shared" si="78"/>
        <v xml:space="preserve"> </v>
      </c>
      <c r="L519" s="562" t="str">
        <f t="shared" si="84"/>
        <v xml:space="preserve"> </v>
      </c>
      <c r="N519" s="147" t="str">
        <f t="shared" si="79"/>
        <v xml:space="preserve"> </v>
      </c>
      <c r="O519" s="562" t="str">
        <f t="shared" si="75"/>
        <v xml:space="preserve"> </v>
      </c>
      <c r="P519" s="562" t="str">
        <f t="shared" si="76"/>
        <v xml:space="preserve"> </v>
      </c>
      <c r="Q519" s="562" t="str">
        <f t="shared" si="80"/>
        <v xml:space="preserve"> </v>
      </c>
      <c r="R519" s="562" t="str">
        <f t="shared" si="77"/>
        <v xml:space="preserve"> </v>
      </c>
    </row>
    <row r="520" spans="2:18" ht="16" x14ac:dyDescent="0.2">
      <c r="B520" s="147" t="str">
        <f t="shared" si="66"/>
        <v xml:space="preserve"> </v>
      </c>
      <c r="C520" s="562" t="str">
        <f t="shared" si="67"/>
        <v xml:space="preserve"> </v>
      </c>
      <c r="D520" s="562" t="str">
        <f t="shared" si="68"/>
        <v xml:space="preserve"> </v>
      </c>
      <c r="E520" s="562" t="str">
        <f t="shared" si="69"/>
        <v xml:space="preserve"> </v>
      </c>
      <c r="F520" s="562" t="str">
        <f t="shared" si="70"/>
        <v xml:space="preserve"> </v>
      </c>
      <c r="H520" s="147" t="str">
        <f t="shared" si="81"/>
        <v xml:space="preserve"> </v>
      </c>
      <c r="I520" s="562" t="str">
        <f t="shared" si="82"/>
        <v xml:space="preserve"> </v>
      </c>
      <c r="J520" s="562" t="str">
        <f t="shared" si="83"/>
        <v xml:space="preserve"> </v>
      </c>
      <c r="K520" s="562" t="str">
        <f t="shared" si="78"/>
        <v xml:space="preserve"> </v>
      </c>
      <c r="L520" s="562" t="str">
        <f t="shared" si="84"/>
        <v xml:space="preserve"> </v>
      </c>
      <c r="N520" s="147" t="str">
        <f t="shared" si="79"/>
        <v xml:space="preserve"> </v>
      </c>
      <c r="O520" s="562" t="str">
        <f t="shared" si="75"/>
        <v xml:space="preserve"> </v>
      </c>
      <c r="P520" s="562" t="str">
        <f t="shared" si="76"/>
        <v xml:space="preserve"> </v>
      </c>
      <c r="Q520" s="562" t="str">
        <f t="shared" si="80"/>
        <v xml:space="preserve"> </v>
      </c>
      <c r="R520" s="562" t="str">
        <f t="shared" si="77"/>
        <v xml:space="preserve"> </v>
      </c>
    </row>
    <row r="521" spans="2:18" ht="16" x14ac:dyDescent="0.2">
      <c r="B521" s="147" t="str">
        <f t="shared" si="66"/>
        <v xml:space="preserve"> </v>
      </c>
      <c r="C521" s="562" t="str">
        <f t="shared" si="67"/>
        <v xml:space="preserve"> </v>
      </c>
      <c r="D521" s="562" t="str">
        <f t="shared" si="68"/>
        <v xml:space="preserve"> </v>
      </c>
      <c r="E521" s="562" t="str">
        <f t="shared" si="69"/>
        <v xml:space="preserve"> </v>
      </c>
      <c r="F521" s="562" t="str">
        <f t="shared" si="70"/>
        <v xml:space="preserve"> </v>
      </c>
      <c r="H521" s="147" t="str">
        <f t="shared" si="81"/>
        <v xml:space="preserve"> </v>
      </c>
      <c r="I521" s="562" t="str">
        <f t="shared" si="82"/>
        <v xml:space="preserve"> </v>
      </c>
      <c r="J521" s="562" t="str">
        <f t="shared" si="83"/>
        <v xml:space="preserve"> </v>
      </c>
      <c r="K521" s="562" t="str">
        <f t="shared" si="78"/>
        <v xml:space="preserve"> </v>
      </c>
      <c r="L521" s="562" t="str">
        <f t="shared" si="84"/>
        <v xml:space="preserve"> </v>
      </c>
      <c r="N521" s="147" t="str">
        <f t="shared" si="79"/>
        <v xml:space="preserve"> </v>
      </c>
      <c r="O521" s="562" t="str">
        <f t="shared" si="75"/>
        <v xml:space="preserve"> </v>
      </c>
      <c r="P521" s="562" t="str">
        <f t="shared" si="76"/>
        <v xml:space="preserve"> </v>
      </c>
      <c r="Q521" s="562" t="str">
        <f t="shared" si="80"/>
        <v xml:space="preserve"> </v>
      </c>
      <c r="R521" s="562" t="str">
        <f t="shared" si="77"/>
        <v xml:space="preserve"> </v>
      </c>
    </row>
    <row r="522" spans="2:18" ht="16" x14ac:dyDescent="0.2">
      <c r="B522" s="147" t="str">
        <f t="shared" si="66"/>
        <v xml:space="preserve"> </v>
      </c>
      <c r="C522" s="562" t="str">
        <f t="shared" si="67"/>
        <v xml:space="preserve"> </v>
      </c>
      <c r="D522" s="562" t="str">
        <f t="shared" si="68"/>
        <v xml:space="preserve"> </v>
      </c>
      <c r="E522" s="562" t="str">
        <f t="shared" si="69"/>
        <v xml:space="preserve"> </v>
      </c>
      <c r="F522" s="562" t="str">
        <f t="shared" si="70"/>
        <v xml:space="preserve"> </v>
      </c>
      <c r="H522" s="147" t="str">
        <f t="shared" si="81"/>
        <v xml:space="preserve"> </v>
      </c>
      <c r="I522" s="562" t="str">
        <f t="shared" si="82"/>
        <v xml:space="preserve"> </v>
      </c>
      <c r="J522" s="562" t="str">
        <f t="shared" si="83"/>
        <v xml:space="preserve"> </v>
      </c>
      <c r="K522" s="562" t="str">
        <f t="shared" si="78"/>
        <v xml:space="preserve"> </v>
      </c>
      <c r="L522" s="562" t="str">
        <f t="shared" si="84"/>
        <v xml:space="preserve"> </v>
      </c>
      <c r="N522" s="147" t="str">
        <f t="shared" si="79"/>
        <v xml:space="preserve"> </v>
      </c>
      <c r="O522" s="562" t="str">
        <f t="shared" si="75"/>
        <v xml:space="preserve"> </v>
      </c>
      <c r="P522" s="562" t="str">
        <f t="shared" si="76"/>
        <v xml:space="preserve"> </v>
      </c>
      <c r="Q522" s="562" t="str">
        <f t="shared" si="80"/>
        <v xml:space="preserve"> </v>
      </c>
      <c r="R522" s="562" t="str">
        <f t="shared" si="77"/>
        <v xml:space="preserve"> </v>
      </c>
    </row>
    <row r="523" spans="2:18" ht="16" x14ac:dyDescent="0.2">
      <c r="B523" s="147" t="str">
        <f t="shared" si="66"/>
        <v xml:space="preserve"> </v>
      </c>
      <c r="C523" s="562" t="str">
        <f t="shared" si="67"/>
        <v xml:space="preserve"> </v>
      </c>
      <c r="D523" s="562" t="str">
        <f t="shared" si="68"/>
        <v xml:space="preserve"> </v>
      </c>
      <c r="E523" s="562" t="str">
        <f t="shared" si="69"/>
        <v xml:space="preserve"> </v>
      </c>
      <c r="F523" s="562" t="str">
        <f t="shared" si="70"/>
        <v xml:space="preserve"> </v>
      </c>
      <c r="H523" s="147" t="str">
        <f t="shared" si="81"/>
        <v xml:space="preserve"> </v>
      </c>
      <c r="I523" s="562" t="str">
        <f t="shared" si="82"/>
        <v xml:space="preserve"> </v>
      </c>
      <c r="J523" s="562" t="str">
        <f t="shared" si="83"/>
        <v xml:space="preserve"> </v>
      </c>
      <c r="K523" s="562" t="str">
        <f t="shared" si="78"/>
        <v xml:space="preserve"> </v>
      </c>
      <c r="L523" s="562" t="str">
        <f t="shared" si="84"/>
        <v xml:space="preserve"> </v>
      </c>
      <c r="N523" s="147" t="str">
        <f t="shared" si="79"/>
        <v xml:space="preserve"> </v>
      </c>
      <c r="O523" s="562" t="str">
        <f t="shared" si="75"/>
        <v xml:space="preserve"> </v>
      </c>
      <c r="P523" s="562" t="str">
        <f t="shared" si="76"/>
        <v xml:space="preserve"> </v>
      </c>
      <c r="Q523" s="562" t="str">
        <f t="shared" si="80"/>
        <v xml:space="preserve"> </v>
      </c>
      <c r="R523" s="562" t="str">
        <f t="shared" si="77"/>
        <v xml:space="preserve"> </v>
      </c>
    </row>
    <row r="524" spans="2:18" ht="16" x14ac:dyDescent="0.2">
      <c r="B524" s="147" t="str">
        <f t="shared" si="66"/>
        <v xml:space="preserve"> </v>
      </c>
      <c r="C524" s="562" t="str">
        <f t="shared" si="67"/>
        <v xml:space="preserve"> </v>
      </c>
      <c r="D524" s="562" t="str">
        <f t="shared" si="68"/>
        <v xml:space="preserve"> </v>
      </c>
      <c r="E524" s="562" t="str">
        <f t="shared" si="69"/>
        <v xml:space="preserve"> </v>
      </c>
      <c r="F524" s="562" t="str">
        <f t="shared" si="70"/>
        <v xml:space="preserve"> </v>
      </c>
      <c r="H524" s="147" t="str">
        <f t="shared" si="81"/>
        <v xml:space="preserve"> </v>
      </c>
      <c r="I524" s="562" t="str">
        <f t="shared" si="82"/>
        <v xml:space="preserve"> </v>
      </c>
      <c r="J524" s="562" t="str">
        <f t="shared" si="83"/>
        <v xml:space="preserve"> </v>
      </c>
      <c r="K524" s="562" t="str">
        <f t="shared" si="78"/>
        <v xml:space="preserve"> </v>
      </c>
      <c r="L524" s="562" t="str">
        <f t="shared" si="84"/>
        <v xml:space="preserve"> </v>
      </c>
      <c r="N524" s="147" t="str">
        <f t="shared" si="79"/>
        <v xml:space="preserve"> </v>
      </c>
      <c r="O524" s="562" t="str">
        <f t="shared" si="75"/>
        <v xml:space="preserve"> </v>
      </c>
      <c r="P524" s="562" t="str">
        <f t="shared" si="76"/>
        <v xml:space="preserve"> </v>
      </c>
      <c r="Q524" s="562" t="str">
        <f t="shared" si="80"/>
        <v xml:space="preserve"> </v>
      </c>
      <c r="R524" s="562" t="str">
        <f t="shared" si="77"/>
        <v xml:space="preserve"> </v>
      </c>
    </row>
    <row r="525" spans="2:18" ht="16" x14ac:dyDescent="0.2">
      <c r="B525" s="147" t="str">
        <f t="shared" si="66"/>
        <v xml:space="preserve"> </v>
      </c>
      <c r="C525" s="562" t="str">
        <f t="shared" si="67"/>
        <v xml:space="preserve"> </v>
      </c>
      <c r="D525" s="562" t="str">
        <f t="shared" si="68"/>
        <v xml:space="preserve"> </v>
      </c>
      <c r="E525" s="562" t="str">
        <f t="shared" si="69"/>
        <v xml:space="preserve"> </v>
      </c>
      <c r="F525" s="562" t="str">
        <f t="shared" si="70"/>
        <v xml:space="preserve"> </v>
      </c>
      <c r="H525" s="147" t="str">
        <f t="shared" si="81"/>
        <v xml:space="preserve"> </v>
      </c>
      <c r="I525" s="562" t="str">
        <f t="shared" si="82"/>
        <v xml:space="preserve"> </v>
      </c>
      <c r="J525" s="562" t="str">
        <f t="shared" si="83"/>
        <v xml:space="preserve"> </v>
      </c>
      <c r="K525" s="562" t="str">
        <f t="shared" si="78"/>
        <v xml:space="preserve"> </v>
      </c>
      <c r="L525" s="562" t="str">
        <f t="shared" si="84"/>
        <v xml:space="preserve"> </v>
      </c>
      <c r="N525" s="147" t="str">
        <f t="shared" si="79"/>
        <v xml:space="preserve"> </v>
      </c>
      <c r="O525" s="562" t="str">
        <f t="shared" si="75"/>
        <v xml:space="preserve"> </v>
      </c>
      <c r="P525" s="562" t="str">
        <f t="shared" si="76"/>
        <v xml:space="preserve"> </v>
      </c>
      <c r="Q525" s="562" t="str">
        <f t="shared" si="80"/>
        <v xml:space="preserve"> </v>
      </c>
      <c r="R525" s="562" t="str">
        <f t="shared" si="77"/>
        <v xml:space="preserve"> </v>
      </c>
    </row>
    <row r="526" spans="2:18" ht="16" x14ac:dyDescent="0.2">
      <c r="B526" s="147" t="str">
        <f t="shared" si="66"/>
        <v xml:space="preserve"> </v>
      </c>
      <c r="C526" s="562" t="str">
        <f t="shared" si="67"/>
        <v xml:space="preserve"> </v>
      </c>
      <c r="D526" s="562" t="str">
        <f t="shared" si="68"/>
        <v xml:space="preserve"> </v>
      </c>
      <c r="E526" s="562" t="str">
        <f t="shared" si="69"/>
        <v xml:space="preserve"> </v>
      </c>
      <c r="F526" s="562" t="str">
        <f t="shared" si="70"/>
        <v xml:space="preserve"> </v>
      </c>
      <c r="H526" s="147" t="str">
        <f t="shared" si="81"/>
        <v xml:space="preserve"> </v>
      </c>
      <c r="I526" s="562" t="str">
        <f t="shared" si="82"/>
        <v xml:space="preserve"> </v>
      </c>
      <c r="J526" s="562" t="str">
        <f t="shared" si="83"/>
        <v xml:space="preserve"> </v>
      </c>
      <c r="K526" s="562" t="str">
        <f t="shared" si="78"/>
        <v xml:space="preserve"> </v>
      </c>
      <c r="L526" s="562" t="str">
        <f t="shared" si="84"/>
        <v xml:space="preserve"> </v>
      </c>
      <c r="N526" s="147" t="str">
        <f t="shared" si="79"/>
        <v xml:space="preserve"> </v>
      </c>
      <c r="O526" s="562" t="str">
        <f t="shared" si="75"/>
        <v xml:space="preserve"> </v>
      </c>
      <c r="P526" s="562" t="str">
        <f t="shared" si="76"/>
        <v xml:space="preserve"> </v>
      </c>
      <c r="Q526" s="562" t="str">
        <f t="shared" si="80"/>
        <v xml:space="preserve"> </v>
      </c>
      <c r="R526" s="562" t="str">
        <f t="shared" si="77"/>
        <v xml:space="preserve"> </v>
      </c>
    </row>
    <row r="527" spans="2:18" ht="16" x14ac:dyDescent="0.2">
      <c r="B527" s="147" t="str">
        <f t="shared" si="66"/>
        <v xml:space="preserve"> </v>
      </c>
      <c r="C527" s="562" t="str">
        <f t="shared" si="67"/>
        <v xml:space="preserve"> </v>
      </c>
      <c r="D527" s="562" t="str">
        <f t="shared" si="68"/>
        <v xml:space="preserve"> </v>
      </c>
      <c r="E527" s="562" t="str">
        <f t="shared" si="69"/>
        <v xml:space="preserve"> </v>
      </c>
      <c r="F527" s="562" t="str">
        <f t="shared" si="70"/>
        <v xml:space="preserve"> </v>
      </c>
      <c r="H527" s="147" t="str">
        <f t="shared" si="81"/>
        <v xml:space="preserve"> </v>
      </c>
      <c r="I527" s="562" t="str">
        <f t="shared" si="82"/>
        <v xml:space="preserve"> </v>
      </c>
      <c r="J527" s="562" t="str">
        <f t="shared" si="83"/>
        <v xml:space="preserve"> </v>
      </c>
      <c r="K527" s="562" t="str">
        <f t="shared" si="78"/>
        <v xml:space="preserve"> </v>
      </c>
      <c r="L527" s="562" t="str">
        <f t="shared" si="84"/>
        <v xml:space="preserve"> </v>
      </c>
      <c r="N527" s="147" t="str">
        <f t="shared" si="79"/>
        <v xml:space="preserve"> </v>
      </c>
      <c r="O527" s="562" t="str">
        <f t="shared" si="75"/>
        <v xml:space="preserve"> </v>
      </c>
      <c r="P527" s="562" t="str">
        <f t="shared" si="76"/>
        <v xml:space="preserve"> </v>
      </c>
      <c r="Q527" s="562" t="str">
        <f t="shared" si="80"/>
        <v xml:space="preserve"> </v>
      </c>
      <c r="R527" s="562" t="str">
        <f t="shared" si="77"/>
        <v xml:space="preserve"> </v>
      </c>
    </row>
    <row r="528" spans="2:18" ht="16" x14ac:dyDescent="0.2">
      <c r="B528" s="147" t="str">
        <f t="shared" si="66"/>
        <v xml:space="preserve"> </v>
      </c>
      <c r="C528" s="562" t="str">
        <f t="shared" si="67"/>
        <v xml:space="preserve"> </v>
      </c>
      <c r="D528" s="562" t="str">
        <f t="shared" si="68"/>
        <v xml:space="preserve"> </v>
      </c>
      <c r="E528" s="562" t="str">
        <f t="shared" si="69"/>
        <v xml:space="preserve"> </v>
      </c>
      <c r="F528" s="562" t="str">
        <f t="shared" si="70"/>
        <v xml:space="preserve"> </v>
      </c>
      <c r="H528" s="147" t="str">
        <f t="shared" si="81"/>
        <v xml:space="preserve"> </v>
      </c>
      <c r="I528" s="562" t="str">
        <f t="shared" si="82"/>
        <v xml:space="preserve"> </v>
      </c>
      <c r="J528" s="562" t="str">
        <f t="shared" si="83"/>
        <v xml:space="preserve"> </v>
      </c>
      <c r="K528" s="562" t="str">
        <f t="shared" si="78"/>
        <v xml:space="preserve"> </v>
      </c>
      <c r="L528" s="562" t="str">
        <f t="shared" si="84"/>
        <v xml:space="preserve"> </v>
      </c>
      <c r="N528" s="147" t="str">
        <f t="shared" si="79"/>
        <v xml:space="preserve"> </v>
      </c>
      <c r="O528" s="562" t="str">
        <f t="shared" si="75"/>
        <v xml:space="preserve"> </v>
      </c>
      <c r="P528" s="562" t="str">
        <f t="shared" si="76"/>
        <v xml:space="preserve"> </v>
      </c>
      <c r="Q528" s="562" t="str">
        <f t="shared" si="80"/>
        <v xml:space="preserve"> </v>
      </c>
      <c r="R528" s="562" t="str">
        <f t="shared" si="77"/>
        <v xml:space="preserve"> </v>
      </c>
    </row>
    <row r="529" spans="2:18" ht="16" x14ac:dyDescent="0.2">
      <c r="B529" s="147" t="str">
        <f t="shared" si="66"/>
        <v xml:space="preserve"> </v>
      </c>
      <c r="C529" s="562" t="str">
        <f t="shared" si="67"/>
        <v xml:space="preserve"> </v>
      </c>
      <c r="D529" s="562" t="str">
        <f t="shared" si="68"/>
        <v xml:space="preserve"> </v>
      </c>
      <c r="E529" s="562" t="str">
        <f t="shared" si="69"/>
        <v xml:space="preserve"> </v>
      </c>
      <c r="F529" s="562" t="str">
        <f t="shared" si="70"/>
        <v xml:space="preserve"> </v>
      </c>
      <c r="H529" s="147" t="str">
        <f t="shared" si="81"/>
        <v xml:space="preserve"> </v>
      </c>
      <c r="I529" s="562" t="str">
        <f t="shared" si="82"/>
        <v xml:space="preserve"> </v>
      </c>
      <c r="J529" s="562" t="str">
        <f t="shared" si="83"/>
        <v xml:space="preserve"> </v>
      </c>
      <c r="K529" s="562" t="str">
        <f t="shared" si="78"/>
        <v xml:space="preserve"> </v>
      </c>
      <c r="L529" s="562" t="str">
        <f t="shared" si="84"/>
        <v xml:space="preserve"> </v>
      </c>
      <c r="N529" s="147" t="str">
        <f t="shared" si="79"/>
        <v xml:space="preserve"> </v>
      </c>
      <c r="O529" s="562" t="str">
        <f t="shared" si="75"/>
        <v xml:space="preserve"> </v>
      </c>
      <c r="P529" s="562" t="str">
        <f t="shared" si="76"/>
        <v xml:space="preserve"> </v>
      </c>
      <c r="Q529" s="562" t="str">
        <f t="shared" si="80"/>
        <v xml:space="preserve"> </v>
      </c>
      <c r="R529" s="562" t="str">
        <f t="shared" si="77"/>
        <v xml:space="preserve"> </v>
      </c>
    </row>
    <row r="530" spans="2:18" ht="16" x14ac:dyDescent="0.2">
      <c r="B530" s="147" t="str">
        <f t="shared" si="66"/>
        <v xml:space="preserve"> </v>
      </c>
      <c r="C530" s="562" t="str">
        <f t="shared" si="67"/>
        <v xml:space="preserve"> </v>
      </c>
      <c r="D530" s="562" t="str">
        <f t="shared" si="68"/>
        <v xml:space="preserve"> </v>
      </c>
      <c r="E530" s="562" t="str">
        <f t="shared" si="69"/>
        <v xml:space="preserve"> </v>
      </c>
      <c r="F530" s="562" t="str">
        <f t="shared" si="70"/>
        <v xml:space="preserve"> </v>
      </c>
      <c r="H530" s="147" t="str">
        <f t="shared" si="81"/>
        <v xml:space="preserve"> </v>
      </c>
      <c r="I530" s="562" t="str">
        <f t="shared" si="82"/>
        <v xml:space="preserve"> </v>
      </c>
      <c r="J530" s="562" t="str">
        <f t="shared" si="83"/>
        <v xml:space="preserve"> </v>
      </c>
      <c r="K530" s="562" t="str">
        <f t="shared" si="78"/>
        <v xml:space="preserve"> </v>
      </c>
      <c r="L530" s="562" t="str">
        <f t="shared" si="84"/>
        <v xml:space="preserve"> </v>
      </c>
      <c r="N530" s="147" t="str">
        <f t="shared" si="79"/>
        <v xml:space="preserve"> </v>
      </c>
      <c r="O530" s="562" t="str">
        <f t="shared" si="75"/>
        <v xml:space="preserve"> </v>
      </c>
      <c r="P530" s="562" t="str">
        <f t="shared" si="76"/>
        <v xml:space="preserve"> </v>
      </c>
      <c r="Q530" s="562" t="str">
        <f t="shared" si="80"/>
        <v xml:space="preserve"> </v>
      </c>
      <c r="R530" s="562" t="str">
        <f t="shared" si="77"/>
        <v xml:space="preserve"> </v>
      </c>
    </row>
    <row r="531" spans="2:18" ht="16" x14ac:dyDescent="0.2">
      <c r="B531" s="147" t="str">
        <f t="shared" si="66"/>
        <v xml:space="preserve"> </v>
      </c>
      <c r="C531" s="562" t="str">
        <f t="shared" si="67"/>
        <v xml:space="preserve"> </v>
      </c>
      <c r="D531" s="562" t="str">
        <f t="shared" si="68"/>
        <v xml:space="preserve"> </v>
      </c>
      <c r="E531" s="562" t="str">
        <f t="shared" si="69"/>
        <v xml:space="preserve"> </v>
      </c>
      <c r="F531" s="562" t="str">
        <f t="shared" si="70"/>
        <v xml:space="preserve"> </v>
      </c>
      <c r="H531" s="147" t="str">
        <f t="shared" si="81"/>
        <v xml:space="preserve"> </v>
      </c>
      <c r="I531" s="562" t="str">
        <f t="shared" si="82"/>
        <v xml:space="preserve"> </v>
      </c>
      <c r="J531" s="562" t="str">
        <f t="shared" si="83"/>
        <v xml:space="preserve"> </v>
      </c>
      <c r="K531" s="562" t="str">
        <f t="shared" si="78"/>
        <v xml:space="preserve"> </v>
      </c>
      <c r="L531" s="562" t="str">
        <f t="shared" si="84"/>
        <v xml:space="preserve"> </v>
      </c>
      <c r="N531" s="147" t="str">
        <f t="shared" si="79"/>
        <v xml:space="preserve"> </v>
      </c>
      <c r="O531" s="562" t="str">
        <f t="shared" si="75"/>
        <v xml:space="preserve"> </v>
      </c>
      <c r="P531" s="562" t="str">
        <f t="shared" si="76"/>
        <v xml:space="preserve"> </v>
      </c>
      <c r="Q531" s="562" t="str">
        <f t="shared" si="80"/>
        <v xml:space="preserve"> </v>
      </c>
      <c r="R531" s="562" t="str">
        <f t="shared" si="77"/>
        <v xml:space="preserve"> </v>
      </c>
    </row>
    <row r="532" spans="2:18" ht="16" x14ac:dyDescent="0.2">
      <c r="B532" s="147" t="str">
        <f t="shared" si="66"/>
        <v xml:space="preserve"> </v>
      </c>
      <c r="C532" s="562" t="str">
        <f t="shared" si="67"/>
        <v xml:space="preserve"> </v>
      </c>
      <c r="D532" s="562" t="str">
        <f t="shared" si="68"/>
        <v xml:space="preserve"> </v>
      </c>
      <c r="E532" s="562" t="str">
        <f t="shared" si="69"/>
        <v xml:space="preserve"> </v>
      </c>
      <c r="F532" s="562" t="str">
        <f t="shared" si="70"/>
        <v xml:space="preserve"> </v>
      </c>
      <c r="H532" s="147" t="str">
        <f t="shared" si="81"/>
        <v xml:space="preserve"> </v>
      </c>
      <c r="I532" s="562" t="str">
        <f t="shared" si="82"/>
        <v xml:space="preserve"> </v>
      </c>
      <c r="J532" s="562" t="str">
        <f t="shared" si="83"/>
        <v xml:space="preserve"> </v>
      </c>
      <c r="K532" s="562" t="str">
        <f t="shared" si="78"/>
        <v xml:space="preserve"> </v>
      </c>
      <c r="L532" s="562" t="str">
        <f t="shared" si="84"/>
        <v xml:space="preserve"> </v>
      </c>
      <c r="N532" s="147" t="str">
        <f t="shared" si="79"/>
        <v xml:space="preserve"> </v>
      </c>
      <c r="O532" s="562" t="str">
        <f t="shared" si="75"/>
        <v xml:space="preserve"> </v>
      </c>
      <c r="P532" s="562" t="str">
        <f t="shared" si="76"/>
        <v xml:space="preserve"> </v>
      </c>
      <c r="Q532" s="562" t="str">
        <f t="shared" si="80"/>
        <v xml:space="preserve"> </v>
      </c>
      <c r="R532" s="562" t="str">
        <f t="shared" si="77"/>
        <v xml:space="preserve"> </v>
      </c>
    </row>
    <row r="533" spans="2:18" ht="16" x14ac:dyDescent="0.2">
      <c r="B533" s="147" t="str">
        <f t="shared" si="66"/>
        <v xml:space="preserve"> </v>
      </c>
      <c r="C533" s="562" t="str">
        <f t="shared" si="67"/>
        <v xml:space="preserve"> </v>
      </c>
      <c r="D533" s="562" t="str">
        <f t="shared" si="68"/>
        <v xml:space="preserve"> </v>
      </c>
      <c r="E533" s="562" t="str">
        <f t="shared" si="69"/>
        <v xml:space="preserve"> </v>
      </c>
      <c r="F533" s="562" t="str">
        <f t="shared" si="70"/>
        <v xml:space="preserve"> </v>
      </c>
      <c r="H533" s="147" t="str">
        <f t="shared" si="81"/>
        <v xml:space="preserve"> </v>
      </c>
      <c r="I533" s="562" t="str">
        <f t="shared" si="82"/>
        <v xml:space="preserve"> </v>
      </c>
      <c r="J533" s="562" t="str">
        <f t="shared" si="83"/>
        <v xml:space="preserve"> </v>
      </c>
      <c r="K533" s="562" t="str">
        <f t="shared" si="78"/>
        <v xml:space="preserve"> </v>
      </c>
      <c r="L533" s="562" t="str">
        <f t="shared" si="84"/>
        <v xml:space="preserve"> </v>
      </c>
      <c r="N533" s="147" t="str">
        <f t="shared" si="79"/>
        <v xml:space="preserve"> </v>
      </c>
      <c r="O533" s="562" t="str">
        <f t="shared" si="75"/>
        <v xml:space="preserve"> </v>
      </c>
      <c r="P533" s="562" t="str">
        <f t="shared" si="76"/>
        <v xml:space="preserve"> </v>
      </c>
      <c r="Q533" s="562" t="str">
        <f t="shared" si="80"/>
        <v xml:space="preserve"> </v>
      </c>
      <c r="R533" s="562" t="str">
        <f t="shared" si="77"/>
        <v xml:space="preserve"> </v>
      </c>
    </row>
    <row r="534" spans="2:18" ht="16" x14ac:dyDescent="0.2">
      <c r="B534" s="147" t="str">
        <f t="shared" si="66"/>
        <v xml:space="preserve"> </v>
      </c>
      <c r="C534" s="562" t="str">
        <f t="shared" si="67"/>
        <v xml:space="preserve"> </v>
      </c>
      <c r="D534" s="562" t="str">
        <f t="shared" si="68"/>
        <v xml:space="preserve"> </v>
      </c>
      <c r="E534" s="562" t="str">
        <f t="shared" si="69"/>
        <v xml:space="preserve"> </v>
      </c>
      <c r="F534" s="562" t="str">
        <f t="shared" si="70"/>
        <v xml:space="preserve"> </v>
      </c>
      <c r="H534" s="147" t="str">
        <f t="shared" si="81"/>
        <v xml:space="preserve"> </v>
      </c>
      <c r="I534" s="562" t="str">
        <f t="shared" si="82"/>
        <v xml:space="preserve"> </v>
      </c>
      <c r="J534" s="562" t="str">
        <f t="shared" si="83"/>
        <v xml:space="preserve"> </v>
      </c>
      <c r="K534" s="562" t="str">
        <f t="shared" si="78"/>
        <v xml:space="preserve"> </v>
      </c>
      <c r="L534" s="562" t="str">
        <f t="shared" si="84"/>
        <v xml:space="preserve"> </v>
      </c>
      <c r="N534" s="147" t="str">
        <f t="shared" si="79"/>
        <v xml:space="preserve"> </v>
      </c>
      <c r="O534" s="562" t="str">
        <f t="shared" si="75"/>
        <v xml:space="preserve"> </v>
      </c>
      <c r="P534" s="562" t="str">
        <f t="shared" si="76"/>
        <v xml:space="preserve"> </v>
      </c>
      <c r="Q534" s="562" t="str">
        <f t="shared" si="80"/>
        <v xml:space="preserve"> </v>
      </c>
      <c r="R534" s="562" t="str">
        <f t="shared" si="77"/>
        <v xml:space="preserve"> </v>
      </c>
    </row>
    <row r="535" spans="2:18" ht="16" x14ac:dyDescent="0.2">
      <c r="B535" s="147" t="str">
        <f t="shared" si="66"/>
        <v xml:space="preserve"> </v>
      </c>
      <c r="C535" s="562" t="str">
        <f t="shared" si="67"/>
        <v xml:space="preserve"> </v>
      </c>
      <c r="D535" s="562" t="str">
        <f t="shared" si="68"/>
        <v xml:space="preserve"> </v>
      </c>
      <c r="E535" s="562" t="str">
        <f t="shared" si="69"/>
        <v xml:space="preserve"> </v>
      </c>
      <c r="F535" s="562" t="str">
        <f t="shared" si="70"/>
        <v xml:space="preserve"> </v>
      </c>
      <c r="H535" s="147" t="str">
        <f t="shared" si="81"/>
        <v xml:space="preserve"> </v>
      </c>
      <c r="I535" s="562" t="str">
        <f t="shared" si="82"/>
        <v xml:space="preserve"> </v>
      </c>
      <c r="J535" s="562" t="str">
        <f t="shared" si="83"/>
        <v xml:space="preserve"> </v>
      </c>
      <c r="K535" s="562" t="str">
        <f t="shared" si="78"/>
        <v xml:space="preserve"> </v>
      </c>
      <c r="L535" s="562" t="str">
        <f t="shared" si="84"/>
        <v xml:space="preserve"> </v>
      </c>
      <c r="N535" s="147" t="str">
        <f>IF(N534=" "," ",IF($E$58&gt;=N534+1,N534+1," "))</f>
        <v xml:space="preserve"> </v>
      </c>
      <c r="O535" s="562" t="str">
        <f t="shared" si="75"/>
        <v xml:space="preserve"> </v>
      </c>
      <c r="P535" s="562" t="str">
        <f t="shared" si="76"/>
        <v xml:space="preserve"> </v>
      </c>
      <c r="Q535" s="562" t="str">
        <f t="shared" si="80"/>
        <v xml:space="preserve"> </v>
      </c>
      <c r="R535" s="562" t="str">
        <f t="shared" si="77"/>
        <v xml:space="preserve"> </v>
      </c>
    </row>
    <row r="536" spans="2:18" ht="16" x14ac:dyDescent="0.2">
      <c r="B536" s="147" t="str">
        <f t="shared" si="66"/>
        <v xml:space="preserve"> </v>
      </c>
      <c r="C536" s="562" t="str">
        <f t="shared" si="67"/>
        <v xml:space="preserve"> </v>
      </c>
      <c r="D536" s="562" t="str">
        <f t="shared" si="68"/>
        <v xml:space="preserve"> </v>
      </c>
      <c r="E536" s="562" t="str">
        <f t="shared" si="69"/>
        <v xml:space="preserve"> </v>
      </c>
      <c r="F536" s="562" t="str">
        <f t="shared" si="70"/>
        <v xml:space="preserve"> </v>
      </c>
      <c r="H536" s="147" t="str">
        <f t="shared" si="81"/>
        <v xml:space="preserve"> </v>
      </c>
      <c r="I536" s="562" t="str">
        <f t="shared" si="82"/>
        <v xml:space="preserve"> </v>
      </c>
      <c r="J536" s="562" t="str">
        <f t="shared" si="83"/>
        <v xml:space="preserve"> </v>
      </c>
      <c r="K536" s="562" t="str">
        <f t="shared" si="78"/>
        <v xml:space="preserve"> </v>
      </c>
      <c r="L536" s="562" t="str">
        <f t="shared" si="84"/>
        <v xml:space="preserve"> </v>
      </c>
      <c r="N536" s="147" t="str">
        <f t="shared" si="79"/>
        <v xml:space="preserve"> </v>
      </c>
      <c r="O536" s="562" t="str">
        <f t="shared" si="75"/>
        <v xml:space="preserve"> </v>
      </c>
      <c r="P536" s="562" t="str">
        <f t="shared" si="76"/>
        <v xml:space="preserve"> </v>
      </c>
      <c r="Q536" s="562" t="str">
        <f t="shared" si="80"/>
        <v xml:space="preserve"> </v>
      </c>
      <c r="R536" s="562" t="str">
        <f t="shared" si="77"/>
        <v xml:space="preserve"> </v>
      </c>
    </row>
    <row r="537" spans="2:18" ht="16" x14ac:dyDescent="0.2">
      <c r="B537" s="147" t="str">
        <f t="shared" si="66"/>
        <v xml:space="preserve"> </v>
      </c>
      <c r="C537" s="562" t="str">
        <f t="shared" si="67"/>
        <v xml:space="preserve"> </v>
      </c>
      <c r="D537" s="562" t="str">
        <f t="shared" si="68"/>
        <v xml:space="preserve"> </v>
      </c>
      <c r="E537" s="562" t="str">
        <f t="shared" si="69"/>
        <v xml:space="preserve"> </v>
      </c>
      <c r="F537" s="562" t="str">
        <f t="shared" si="70"/>
        <v xml:space="preserve"> </v>
      </c>
      <c r="H537" s="147" t="str">
        <f t="shared" si="81"/>
        <v xml:space="preserve"> </v>
      </c>
      <c r="I537" s="562" t="str">
        <f t="shared" si="82"/>
        <v xml:space="preserve"> </v>
      </c>
      <c r="J537" s="562" t="str">
        <f t="shared" si="83"/>
        <v xml:space="preserve"> </v>
      </c>
      <c r="K537" s="562" t="str">
        <f t="shared" si="78"/>
        <v xml:space="preserve"> </v>
      </c>
      <c r="L537" s="562" t="str">
        <f t="shared" si="84"/>
        <v xml:space="preserve"> </v>
      </c>
      <c r="N537" s="147" t="str">
        <f t="shared" si="79"/>
        <v xml:space="preserve"> </v>
      </c>
      <c r="O537" s="562" t="str">
        <f t="shared" si="75"/>
        <v xml:space="preserve"> </v>
      </c>
      <c r="P537" s="562" t="str">
        <f t="shared" si="76"/>
        <v xml:space="preserve"> </v>
      </c>
      <c r="Q537" s="562" t="str">
        <f t="shared" si="80"/>
        <v xml:space="preserve"> </v>
      </c>
      <c r="R537" s="562" t="str">
        <f t="shared" si="77"/>
        <v xml:space="preserve"> </v>
      </c>
    </row>
    <row r="538" spans="2:18" ht="16" x14ac:dyDescent="0.2">
      <c r="B538" s="147" t="str">
        <f t="shared" si="66"/>
        <v xml:space="preserve"> </v>
      </c>
      <c r="C538" s="562" t="str">
        <f t="shared" si="67"/>
        <v xml:space="preserve"> </v>
      </c>
      <c r="D538" s="562" t="str">
        <f t="shared" si="68"/>
        <v xml:space="preserve"> </v>
      </c>
      <c r="E538" s="562" t="str">
        <f t="shared" si="69"/>
        <v xml:space="preserve"> </v>
      </c>
      <c r="F538" s="562" t="str">
        <f t="shared" si="70"/>
        <v xml:space="preserve"> </v>
      </c>
      <c r="H538" s="147" t="str">
        <f t="shared" si="81"/>
        <v xml:space="preserve"> </v>
      </c>
      <c r="I538" s="562" t="str">
        <f t="shared" si="82"/>
        <v xml:space="preserve"> </v>
      </c>
      <c r="J538" s="562" t="str">
        <f t="shared" si="83"/>
        <v xml:space="preserve"> </v>
      </c>
      <c r="K538" s="562" t="str">
        <f t="shared" si="78"/>
        <v xml:space="preserve"> </v>
      </c>
      <c r="L538" s="562" t="str">
        <f t="shared" si="84"/>
        <v xml:space="preserve"> </v>
      </c>
      <c r="N538" s="147" t="str">
        <f t="shared" si="79"/>
        <v xml:space="preserve"> </v>
      </c>
      <c r="O538" s="562" t="str">
        <f t="shared" si="75"/>
        <v xml:space="preserve"> </v>
      </c>
      <c r="P538" s="562" t="str">
        <f t="shared" si="76"/>
        <v xml:space="preserve"> </v>
      </c>
      <c r="Q538" s="562" t="str">
        <f t="shared" si="80"/>
        <v xml:space="preserve"> </v>
      </c>
      <c r="R538" s="562" t="str">
        <f t="shared" si="77"/>
        <v xml:space="preserve"> </v>
      </c>
    </row>
    <row r="539" spans="2:18" ht="16" x14ac:dyDescent="0.2">
      <c r="B539" s="147" t="str">
        <f t="shared" si="66"/>
        <v xml:space="preserve"> </v>
      </c>
      <c r="C539" s="562" t="str">
        <f t="shared" si="67"/>
        <v xml:space="preserve"> </v>
      </c>
      <c r="D539" s="562" t="str">
        <f t="shared" si="68"/>
        <v xml:space="preserve"> </v>
      </c>
      <c r="E539" s="562" t="str">
        <f t="shared" si="69"/>
        <v xml:space="preserve"> </v>
      </c>
      <c r="F539" s="562" t="str">
        <f t="shared" si="70"/>
        <v xml:space="preserve"> </v>
      </c>
      <c r="H539" s="147" t="str">
        <f t="shared" si="81"/>
        <v xml:space="preserve"> </v>
      </c>
      <c r="I539" s="562" t="str">
        <f t="shared" si="82"/>
        <v xml:space="preserve"> </v>
      </c>
      <c r="J539" s="562" t="str">
        <f t="shared" si="83"/>
        <v xml:space="preserve"> </v>
      </c>
      <c r="K539" s="562" t="str">
        <f t="shared" si="78"/>
        <v xml:space="preserve"> </v>
      </c>
      <c r="L539" s="562" t="str">
        <f t="shared" si="84"/>
        <v xml:space="preserve"> </v>
      </c>
      <c r="N539" s="147" t="str">
        <f t="shared" si="79"/>
        <v xml:space="preserve"> </v>
      </c>
      <c r="O539" s="562" t="str">
        <f t="shared" si="75"/>
        <v xml:space="preserve"> </v>
      </c>
      <c r="P539" s="562" t="str">
        <f t="shared" si="76"/>
        <v xml:space="preserve"> </v>
      </c>
      <c r="Q539" s="562" t="str">
        <f t="shared" si="80"/>
        <v xml:space="preserve"> </v>
      </c>
      <c r="R539" s="562" t="str">
        <f t="shared" si="77"/>
        <v xml:space="preserve"> </v>
      </c>
    </row>
    <row r="540" spans="2:18" ht="16" x14ac:dyDescent="0.2">
      <c r="B540" s="147" t="str">
        <f t="shared" si="66"/>
        <v xml:space="preserve"> </v>
      </c>
      <c r="C540" s="562" t="str">
        <f t="shared" si="67"/>
        <v xml:space="preserve"> </v>
      </c>
      <c r="D540" s="562" t="str">
        <f t="shared" si="68"/>
        <v xml:space="preserve"> </v>
      </c>
      <c r="E540" s="562" t="str">
        <f t="shared" si="69"/>
        <v xml:space="preserve"> </v>
      </c>
      <c r="F540" s="562" t="str">
        <f t="shared" si="70"/>
        <v xml:space="preserve"> </v>
      </c>
      <c r="H540" s="147" t="str">
        <f t="shared" si="81"/>
        <v xml:space="preserve"> </v>
      </c>
      <c r="I540" s="562" t="str">
        <f t="shared" si="82"/>
        <v xml:space="preserve"> </v>
      </c>
      <c r="J540" s="562" t="str">
        <f t="shared" si="83"/>
        <v xml:space="preserve"> </v>
      </c>
      <c r="K540" s="562" t="str">
        <f t="shared" si="78"/>
        <v xml:space="preserve"> </v>
      </c>
      <c r="L540" s="562" t="str">
        <f t="shared" si="84"/>
        <v xml:space="preserve"> </v>
      </c>
      <c r="N540" s="147" t="str">
        <f t="shared" si="79"/>
        <v xml:space="preserve"> </v>
      </c>
      <c r="O540" s="562" t="str">
        <f t="shared" si="75"/>
        <v xml:space="preserve"> </v>
      </c>
      <c r="P540" s="562" t="str">
        <f t="shared" si="76"/>
        <v xml:space="preserve"> </v>
      </c>
      <c r="Q540" s="562" t="str">
        <f t="shared" si="80"/>
        <v xml:space="preserve"> </v>
      </c>
      <c r="R540" s="562" t="str">
        <f t="shared" si="77"/>
        <v xml:space="preserve"> </v>
      </c>
    </row>
    <row r="541" spans="2:18" ht="16" x14ac:dyDescent="0.2">
      <c r="B541" s="147" t="str">
        <f t="shared" si="66"/>
        <v xml:space="preserve"> </v>
      </c>
      <c r="C541" s="562" t="str">
        <f t="shared" si="67"/>
        <v xml:space="preserve"> </v>
      </c>
      <c r="D541" s="562" t="str">
        <f t="shared" si="68"/>
        <v xml:space="preserve"> </v>
      </c>
      <c r="E541" s="562" t="str">
        <f t="shared" si="69"/>
        <v xml:space="preserve"> </v>
      </c>
      <c r="F541" s="562" t="str">
        <f t="shared" si="70"/>
        <v xml:space="preserve"> </v>
      </c>
      <c r="H541" s="147" t="str">
        <f t="shared" si="81"/>
        <v xml:space="preserve"> </v>
      </c>
      <c r="I541" s="562" t="str">
        <f t="shared" si="82"/>
        <v xml:space="preserve"> </v>
      </c>
      <c r="J541" s="562" t="str">
        <f t="shared" si="83"/>
        <v xml:space="preserve"> </v>
      </c>
      <c r="K541" s="562" t="str">
        <f t="shared" si="78"/>
        <v xml:space="preserve"> </v>
      </c>
      <c r="L541" s="562" t="str">
        <f t="shared" si="84"/>
        <v xml:space="preserve"> </v>
      </c>
      <c r="N541" s="147" t="str">
        <f t="shared" si="79"/>
        <v xml:space="preserve"> </v>
      </c>
      <c r="O541" s="562" t="str">
        <f t="shared" si="75"/>
        <v xml:space="preserve"> </v>
      </c>
      <c r="P541" s="562" t="str">
        <f t="shared" si="76"/>
        <v xml:space="preserve"> </v>
      </c>
      <c r="Q541" s="562" t="str">
        <f t="shared" si="80"/>
        <v xml:space="preserve"> </v>
      </c>
      <c r="R541" s="562" t="str">
        <f t="shared" si="77"/>
        <v xml:space="preserve"> </v>
      </c>
    </row>
    <row r="542" spans="2:18" ht="16" x14ac:dyDescent="0.2">
      <c r="B542" s="147" t="str">
        <f t="shared" si="66"/>
        <v xml:space="preserve"> </v>
      </c>
      <c r="C542" s="562" t="str">
        <f t="shared" si="67"/>
        <v xml:space="preserve"> </v>
      </c>
      <c r="D542" s="562" t="str">
        <f t="shared" si="68"/>
        <v xml:space="preserve"> </v>
      </c>
      <c r="E542" s="562" t="str">
        <f t="shared" si="69"/>
        <v xml:space="preserve"> </v>
      </c>
      <c r="F542" s="562" t="str">
        <f t="shared" si="70"/>
        <v xml:space="preserve"> </v>
      </c>
      <c r="H542" s="147" t="str">
        <f t="shared" si="81"/>
        <v xml:space="preserve"> </v>
      </c>
      <c r="I542" s="562" t="str">
        <f t="shared" si="82"/>
        <v xml:space="preserve"> </v>
      </c>
      <c r="J542" s="562" t="str">
        <f t="shared" si="83"/>
        <v xml:space="preserve"> </v>
      </c>
      <c r="K542" s="562" t="str">
        <f t="shared" si="78"/>
        <v xml:space="preserve"> </v>
      </c>
      <c r="L542" s="562" t="str">
        <f t="shared" si="84"/>
        <v xml:space="preserve"> </v>
      </c>
      <c r="N542" s="147" t="str">
        <f t="shared" si="79"/>
        <v xml:space="preserve"> </v>
      </c>
      <c r="O542" s="562" t="str">
        <f t="shared" si="75"/>
        <v xml:space="preserve"> </v>
      </c>
      <c r="P542" s="562" t="str">
        <f t="shared" si="76"/>
        <v xml:space="preserve"> </v>
      </c>
      <c r="Q542" s="562" t="str">
        <f t="shared" si="80"/>
        <v xml:space="preserve"> </v>
      </c>
      <c r="R542" s="562" t="str">
        <f t="shared" si="77"/>
        <v xml:space="preserve"> </v>
      </c>
    </row>
    <row r="543" spans="2:18" ht="16" x14ac:dyDescent="0.2">
      <c r="B543" s="147"/>
      <c r="C543" s="562"/>
      <c r="D543" s="562"/>
      <c r="E543" s="562"/>
      <c r="F543" s="562"/>
      <c r="H543" s="147" t="str">
        <f t="shared" si="81"/>
        <v xml:space="preserve"> </v>
      </c>
      <c r="I543" s="562" t="str">
        <f t="shared" si="82"/>
        <v xml:space="preserve"> </v>
      </c>
      <c r="J543" s="562" t="str">
        <f t="shared" si="83"/>
        <v xml:space="preserve"> </v>
      </c>
      <c r="K543" s="562" t="str">
        <f t="shared" si="78"/>
        <v xml:space="preserve"> </v>
      </c>
      <c r="L543" s="562" t="str">
        <f t="shared" si="84"/>
        <v xml:space="preserve"> </v>
      </c>
      <c r="N543" s="147"/>
      <c r="O543" s="562"/>
      <c r="P543" s="562"/>
      <c r="Q543" s="562"/>
      <c r="R543" s="562"/>
    </row>
  </sheetData>
  <mergeCells count="4">
    <mergeCell ref="F1:H1"/>
    <mergeCell ref="B5:H9"/>
    <mergeCell ref="B11:H12"/>
    <mergeCell ref="B14:H15"/>
  </mergeCells>
  <phoneticPr fontId="0" type="noConversion"/>
  <printOptions horizontalCentered="1"/>
  <pageMargins left="0.18" right="0.19" top="1" bottom="1" header="0.5" footer="0.5"/>
  <pageSetup orientation="portrait" blackAndWhite="1" verticalDpi="300" r:id="rId1"/>
  <headerFooter alignWithMargins="0">
    <oddFooter>&amp;C&amp;"Times New Roman,Regular"&amp;12Instructions</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09" r:id="rId4" name="Button 1">
              <controlPr defaultSize="0" print="0" autoFill="0" autoPict="0" macro="[0]!Print_Amortization_Instructions">
                <anchor moveWithCells="1">
                  <from>
                    <xdr:col>1</xdr:col>
                    <xdr:colOff>0</xdr:colOff>
                    <xdr:row>1</xdr:row>
                    <xdr:rowOff>0</xdr:rowOff>
                  </from>
                  <to>
                    <xdr:col>3</xdr:col>
                    <xdr:colOff>254000</xdr:colOff>
                    <xdr:row>2</xdr:row>
                    <xdr:rowOff>12700</xdr:rowOff>
                  </to>
                </anchor>
              </controlPr>
            </control>
          </mc:Choice>
          <mc:Fallback/>
        </mc:AlternateContent>
        <mc:AlternateContent xmlns:mc="http://schemas.openxmlformats.org/markup-compatibility/2006">
          <mc:Choice Requires="x14">
            <control shapeId="17410" r:id="rId5" name="Button 2">
              <controlPr defaultSize="0" print="0" autoFill="0" autoPict="0" macro="[0]!PrintLoan1">
                <anchor moveWithCells="1">
                  <from>
                    <xdr:col>1</xdr:col>
                    <xdr:colOff>0</xdr:colOff>
                    <xdr:row>16</xdr:row>
                    <xdr:rowOff>177800</xdr:rowOff>
                  </from>
                  <to>
                    <xdr:col>3</xdr:col>
                    <xdr:colOff>660400</xdr:colOff>
                    <xdr:row>18</xdr:row>
                    <xdr:rowOff>25400</xdr:rowOff>
                  </to>
                </anchor>
              </controlPr>
            </control>
          </mc:Choice>
          <mc:Fallback/>
        </mc:AlternateContent>
        <mc:AlternateContent xmlns:mc="http://schemas.openxmlformats.org/markup-compatibility/2006">
          <mc:Choice Requires="x14">
            <control shapeId="17413" r:id="rId6" name="Button 5">
              <controlPr defaultSize="0" print="0" autoFill="0" autoPict="0" macro="[0]!PrintLoan2">
                <anchor moveWithCells="1">
                  <from>
                    <xdr:col>1</xdr:col>
                    <xdr:colOff>0</xdr:colOff>
                    <xdr:row>33</xdr:row>
                    <xdr:rowOff>177800</xdr:rowOff>
                  </from>
                  <to>
                    <xdr:col>3</xdr:col>
                    <xdr:colOff>660400</xdr:colOff>
                    <xdr:row>35</xdr:row>
                    <xdr:rowOff>25400</xdr:rowOff>
                  </to>
                </anchor>
              </controlPr>
            </control>
          </mc:Choice>
          <mc:Fallback/>
        </mc:AlternateContent>
        <mc:AlternateContent xmlns:mc="http://schemas.openxmlformats.org/markup-compatibility/2006">
          <mc:Choice Requires="x14">
            <control shapeId="17414" r:id="rId7" name="Button 6">
              <controlPr defaultSize="0" print="0" autoFill="0" autoPict="0" macro="[0]!PrintLoan3">
                <anchor moveWithCells="1">
                  <from>
                    <xdr:col>1</xdr:col>
                    <xdr:colOff>0</xdr:colOff>
                    <xdr:row>50</xdr:row>
                    <xdr:rowOff>177800</xdr:rowOff>
                  </from>
                  <to>
                    <xdr:col>3</xdr:col>
                    <xdr:colOff>660400</xdr:colOff>
                    <xdr:row>52</xdr:row>
                    <xdr:rowOff>25400</xdr:rowOff>
                  </to>
                </anchor>
              </controlPr>
            </control>
          </mc:Choice>
          <mc:Fallback/>
        </mc:AlternateContent>
      </controls>
    </mc:Choice>
    <mc:Fallback/>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enableFormatConditionsCalculation="0">
    <pageSetUpPr fitToPage="1"/>
  </sheetPr>
  <dimension ref="A1:AR146"/>
  <sheetViews>
    <sheetView workbookViewId="0"/>
  </sheetViews>
  <sheetFormatPr baseColWidth="10" defaultColWidth="8.83203125" defaultRowHeight="13" x14ac:dyDescent="0.15"/>
  <cols>
    <col min="1" max="1" width="36.6640625" customWidth="1"/>
    <col min="2" max="14" width="12.6640625" customWidth="1"/>
    <col min="15" max="15" width="15.6640625" customWidth="1"/>
    <col min="16" max="16" width="12.6640625" customWidth="1"/>
    <col min="18" max="18" width="12.6640625" customWidth="1"/>
  </cols>
  <sheetData>
    <row r="1" spans="1:18" ht="18" x14ac:dyDescent="0.2">
      <c r="A1" s="53"/>
    </row>
    <row r="2" spans="1:18" ht="18" x14ac:dyDescent="0.2">
      <c r="A2" s="53"/>
      <c r="D2" s="50" t="s">
        <v>229</v>
      </c>
    </row>
    <row r="3" spans="1:18" ht="19" thickBot="1" x14ac:dyDescent="0.25">
      <c r="A3" s="53"/>
    </row>
    <row r="4" spans="1:18" ht="16" x14ac:dyDescent="0.2">
      <c r="A4" s="502" t="s">
        <v>287</v>
      </c>
      <c r="B4" s="230"/>
      <c r="C4" s="230"/>
      <c r="D4" s="230"/>
      <c r="E4" s="230"/>
      <c r="F4" s="230"/>
      <c r="G4" s="235"/>
      <c r="H4" s="4"/>
    </row>
    <row r="5" spans="1:18" x14ac:dyDescent="0.15">
      <c r="A5" s="503" t="s">
        <v>267</v>
      </c>
      <c r="B5" s="288"/>
      <c r="C5" s="288"/>
      <c r="D5" s="288"/>
      <c r="E5" s="288"/>
      <c r="F5" s="288"/>
      <c r="G5" s="55"/>
      <c r="H5" s="5"/>
    </row>
    <row r="6" spans="1:18" ht="14" thickBot="1" x14ac:dyDescent="0.2">
      <c r="A6" s="504" t="s">
        <v>288</v>
      </c>
      <c r="B6" s="236"/>
      <c r="C6" s="236"/>
      <c r="D6" s="185"/>
      <c r="E6" s="185"/>
      <c r="F6" s="185"/>
      <c r="G6" s="185"/>
      <c r="H6" s="186"/>
    </row>
    <row r="7" spans="1:18" x14ac:dyDescent="0.15">
      <c r="A7" s="160"/>
      <c r="B7" s="160"/>
      <c r="C7" s="160"/>
      <c r="D7" s="160"/>
      <c r="E7" s="160"/>
      <c r="F7" s="160"/>
      <c r="G7" s="160"/>
      <c r="H7" s="160"/>
    </row>
    <row r="8" spans="1:18" ht="16" x14ac:dyDescent="0.2">
      <c r="A8" s="309" t="s">
        <v>71</v>
      </c>
      <c r="B8" s="160"/>
      <c r="C8" s="160"/>
      <c r="D8" s="160"/>
      <c r="E8" s="160"/>
      <c r="F8" s="160"/>
      <c r="G8" s="160"/>
      <c r="H8" s="160"/>
    </row>
    <row r="9" spans="1:18" ht="16" x14ac:dyDescent="0.2">
      <c r="A9" s="310" t="str">
        <f>'Company Info'!E9</f>
        <v>My Company</v>
      </c>
      <c r="B9" s="158"/>
      <c r="C9" s="158"/>
      <c r="D9" s="160"/>
      <c r="E9" s="160"/>
      <c r="F9" s="160"/>
      <c r="G9" s="160"/>
      <c r="H9" s="160"/>
      <c r="Q9" s="158"/>
      <c r="R9" s="158"/>
    </row>
    <row r="10" spans="1:18" ht="14" thickBot="1" x14ac:dyDescent="0.2">
      <c r="P10" s="68"/>
      <c r="Q10" s="158"/>
      <c r="R10" s="158"/>
    </row>
    <row r="11" spans="1:18" ht="16" x14ac:dyDescent="0.2">
      <c r="A11" s="505">
        <f>'Company Info'!G10</f>
        <v>2014</v>
      </c>
      <c r="B11" s="506" t="s">
        <v>290</v>
      </c>
      <c r="C11" s="506" t="s">
        <v>320</v>
      </c>
      <c r="D11" s="506" t="s">
        <v>321</v>
      </c>
      <c r="E11" s="506" t="s">
        <v>322</v>
      </c>
      <c r="F11" s="506" t="s">
        <v>323</v>
      </c>
      <c r="G11" s="506" t="s">
        <v>324</v>
      </c>
      <c r="H11" s="506" t="s">
        <v>325</v>
      </c>
      <c r="I11" s="506" t="s">
        <v>326</v>
      </c>
      <c r="J11" s="506" t="s">
        <v>327</v>
      </c>
      <c r="K11" s="506" t="s">
        <v>328</v>
      </c>
      <c r="L11" s="506" t="s">
        <v>329</v>
      </c>
      <c r="M11" s="506" t="s">
        <v>330</v>
      </c>
      <c r="N11" s="506" t="s">
        <v>331</v>
      </c>
      <c r="O11" s="210" t="s">
        <v>698</v>
      </c>
      <c r="Q11" s="158"/>
      <c r="R11" s="207"/>
    </row>
    <row r="12" spans="1:18" ht="16" x14ac:dyDescent="0.2">
      <c r="A12" s="211" t="s">
        <v>553</v>
      </c>
      <c r="B12" s="357"/>
      <c r="C12" s="85">
        <f>Sales!D63</f>
        <v>0</v>
      </c>
      <c r="D12" s="85">
        <f>Sales!E63</f>
        <v>0</v>
      </c>
      <c r="E12" s="85">
        <f>Sales!F63</f>
        <v>0</v>
      </c>
      <c r="F12" s="85">
        <f>Sales!G63</f>
        <v>0</v>
      </c>
      <c r="G12" s="85">
        <f>Sales!H63</f>
        <v>0</v>
      </c>
      <c r="H12" s="85">
        <f>Sales!I63</f>
        <v>0</v>
      </c>
      <c r="I12" s="85">
        <f>Sales!J63</f>
        <v>0</v>
      </c>
      <c r="J12" s="85">
        <f>Sales!K63</f>
        <v>0</v>
      </c>
      <c r="K12" s="85">
        <f>Sales!L63</f>
        <v>0</v>
      </c>
      <c r="L12" s="85">
        <f>Sales!M63</f>
        <v>0</v>
      </c>
      <c r="M12" s="85">
        <f>Sales!N63</f>
        <v>0</v>
      </c>
      <c r="N12" s="85">
        <f>Sales!O63</f>
        <v>0</v>
      </c>
      <c r="O12" s="193">
        <f>Sales!P63</f>
        <v>0</v>
      </c>
      <c r="Q12" s="39"/>
      <c r="R12" s="85"/>
    </row>
    <row r="13" spans="1:18" ht="16" x14ac:dyDescent="0.2">
      <c r="A13" s="211" t="s">
        <v>554</v>
      </c>
      <c r="B13" s="357"/>
      <c r="C13" s="190">
        <f>Inventory!$E$16*Inventory!$G$9*C12</f>
        <v>0</v>
      </c>
      <c r="D13" s="190">
        <f>Inventory!$E$16*Inventory!$G$9*D12</f>
        <v>0</v>
      </c>
      <c r="E13" s="190">
        <f>Inventory!$E$16*Inventory!$G$9*E12</f>
        <v>0</v>
      </c>
      <c r="F13" s="190">
        <f>Inventory!$E$16*Inventory!$G$9*F12</f>
        <v>0</v>
      </c>
      <c r="G13" s="190">
        <f>Inventory!$E$16*Inventory!$G$9*G12</f>
        <v>0</v>
      </c>
      <c r="H13" s="190">
        <f>Inventory!$E$16*Inventory!$G$9*H12</f>
        <v>0</v>
      </c>
      <c r="I13" s="190">
        <f>Inventory!$E$16*Inventory!$G$9*I12</f>
        <v>0</v>
      </c>
      <c r="J13" s="190">
        <f>Inventory!$E$16*Inventory!$G$9*J12</f>
        <v>0</v>
      </c>
      <c r="K13" s="190">
        <f>Inventory!$E$16*Inventory!$G$9*K12</f>
        <v>0</v>
      </c>
      <c r="L13" s="190">
        <f>Inventory!$E$16*Inventory!$G$9*L12</f>
        <v>0</v>
      </c>
      <c r="M13" s="190">
        <f>Inventory!$E$16*Inventory!$G$9*M12</f>
        <v>0</v>
      </c>
      <c r="N13" s="190">
        <f>Inventory!$E$16*Inventory!$G$9*N12</f>
        <v>0</v>
      </c>
      <c r="O13" s="196">
        <f>Inventory!$E$16*Inventory!$G$9*O12</f>
        <v>0</v>
      </c>
      <c r="Q13" s="39"/>
      <c r="R13" s="85"/>
    </row>
    <row r="14" spans="1:18" ht="16" x14ac:dyDescent="0.2">
      <c r="A14" s="212" t="s">
        <v>555</v>
      </c>
      <c r="B14" s="455"/>
      <c r="C14" s="145">
        <f t="shared" ref="C14:N14" si="0">+C12-C13</f>
        <v>0</v>
      </c>
      <c r="D14" s="145">
        <f t="shared" si="0"/>
        <v>0</v>
      </c>
      <c r="E14" s="145">
        <f t="shared" si="0"/>
        <v>0</v>
      </c>
      <c r="F14" s="145">
        <f t="shared" si="0"/>
        <v>0</v>
      </c>
      <c r="G14" s="145">
        <f t="shared" si="0"/>
        <v>0</v>
      </c>
      <c r="H14" s="145">
        <f t="shared" si="0"/>
        <v>0</v>
      </c>
      <c r="I14" s="145">
        <f t="shared" si="0"/>
        <v>0</v>
      </c>
      <c r="J14" s="145">
        <f t="shared" si="0"/>
        <v>0</v>
      </c>
      <c r="K14" s="145">
        <f t="shared" si="0"/>
        <v>0</v>
      </c>
      <c r="L14" s="145">
        <f t="shared" si="0"/>
        <v>0</v>
      </c>
      <c r="M14" s="145">
        <f t="shared" si="0"/>
        <v>0</v>
      </c>
      <c r="N14" s="145">
        <f t="shared" si="0"/>
        <v>0</v>
      </c>
      <c r="O14" s="213">
        <f>+O12-O13</f>
        <v>0</v>
      </c>
      <c r="Q14" s="39"/>
      <c r="R14" s="85"/>
    </row>
    <row r="15" spans="1:18" ht="16" x14ac:dyDescent="0.2">
      <c r="A15" s="180"/>
      <c r="B15" s="357"/>
      <c r="C15" s="190"/>
      <c r="D15" s="190"/>
      <c r="E15" s="190"/>
      <c r="F15" s="190"/>
      <c r="G15" s="190"/>
      <c r="H15" s="190"/>
      <c r="I15" s="190"/>
      <c r="J15" s="190"/>
      <c r="K15" s="190"/>
      <c r="L15" s="190"/>
      <c r="M15" s="190"/>
      <c r="N15" s="190"/>
      <c r="O15" s="196"/>
      <c r="Q15" s="39"/>
      <c r="R15" s="39"/>
    </row>
    <row r="16" spans="1:18" ht="16" x14ac:dyDescent="0.2">
      <c r="A16" s="211" t="s">
        <v>556</v>
      </c>
      <c r="B16" s="357"/>
      <c r="C16" s="190"/>
      <c r="D16" s="190"/>
      <c r="E16" s="190"/>
      <c r="F16" s="190"/>
      <c r="G16" s="190"/>
      <c r="H16" s="190"/>
      <c r="I16" s="190"/>
      <c r="J16" s="190"/>
      <c r="K16" s="190"/>
      <c r="L16" s="190"/>
      <c r="M16" s="190"/>
      <c r="N16" s="190"/>
      <c r="O16" s="196"/>
      <c r="Q16" s="39"/>
      <c r="R16" s="39"/>
    </row>
    <row r="17" spans="1:18" ht="16" x14ac:dyDescent="0.2">
      <c r="A17" s="215" t="s">
        <v>557</v>
      </c>
      <c r="B17" s="357">
        <f>+'Cash Flow'!B24</f>
        <v>0</v>
      </c>
      <c r="C17" s="190">
        <f>'Operating Expenses'!D29</f>
        <v>0</v>
      </c>
      <c r="D17" s="190">
        <f>'Operating Expenses'!E29</f>
        <v>0</v>
      </c>
      <c r="E17" s="190">
        <f>'Operating Expenses'!F29</f>
        <v>0</v>
      </c>
      <c r="F17" s="190">
        <f>'Operating Expenses'!G29</f>
        <v>0</v>
      </c>
      <c r="G17" s="190">
        <f>'Operating Expenses'!H29</f>
        <v>0</v>
      </c>
      <c r="H17" s="190">
        <f>'Operating Expenses'!I29</f>
        <v>0</v>
      </c>
      <c r="I17" s="190">
        <f>'Operating Expenses'!J29</f>
        <v>0</v>
      </c>
      <c r="J17" s="190">
        <f>'Operating Expenses'!K29</f>
        <v>0</v>
      </c>
      <c r="K17" s="190">
        <f>'Operating Expenses'!L29</f>
        <v>0</v>
      </c>
      <c r="L17" s="190">
        <f>'Operating Expenses'!M29</f>
        <v>0</v>
      </c>
      <c r="M17" s="190">
        <f>'Operating Expenses'!N29</f>
        <v>0</v>
      </c>
      <c r="N17" s="190">
        <f>'Operating Expenses'!O29</f>
        <v>0</v>
      </c>
      <c r="O17" s="196">
        <f>SUM(B17:N17)</f>
        <v>0</v>
      </c>
      <c r="Q17" s="39"/>
      <c r="R17" s="85"/>
    </row>
    <row r="18" spans="1:18" ht="16" x14ac:dyDescent="0.2">
      <c r="A18" s="215" t="s">
        <v>697</v>
      </c>
      <c r="B18" s="357">
        <v>0</v>
      </c>
      <c r="C18" s="190">
        <f>Sales!D70</f>
        <v>0</v>
      </c>
      <c r="D18" s="190">
        <f>Sales!E70</f>
        <v>0</v>
      </c>
      <c r="E18" s="190">
        <f>Sales!F70</f>
        <v>0</v>
      </c>
      <c r="F18" s="190">
        <f>Sales!G70</f>
        <v>0</v>
      </c>
      <c r="G18" s="190">
        <f>Sales!H70</f>
        <v>0</v>
      </c>
      <c r="H18" s="190">
        <f>Sales!I70</f>
        <v>0</v>
      </c>
      <c r="I18" s="190">
        <f>Sales!J70</f>
        <v>0</v>
      </c>
      <c r="J18" s="190">
        <f>Sales!K70</f>
        <v>0</v>
      </c>
      <c r="K18" s="190">
        <f>Sales!L70</f>
        <v>0</v>
      </c>
      <c r="L18" s="190">
        <f>Sales!M70</f>
        <v>0</v>
      </c>
      <c r="M18" s="190">
        <f>Sales!N70</f>
        <v>0</v>
      </c>
      <c r="N18" s="190">
        <f>Sales!O70</f>
        <v>0</v>
      </c>
      <c r="O18" s="196">
        <f t="shared" ref="O18:O46" si="1">SUM(B18:N18)</f>
        <v>0</v>
      </c>
      <c r="Q18" s="39"/>
      <c r="R18" s="85"/>
    </row>
    <row r="19" spans="1:18" ht="16" x14ac:dyDescent="0.2">
      <c r="A19" s="215" t="s">
        <v>558</v>
      </c>
      <c r="B19" s="357">
        <f>+'Cash Flow'!B25</f>
        <v>0</v>
      </c>
      <c r="C19" s="190">
        <f>'Operating Expenses'!D30</f>
        <v>0</v>
      </c>
      <c r="D19" s="190">
        <f>'Operating Expenses'!E30</f>
        <v>0</v>
      </c>
      <c r="E19" s="190">
        <f>'Operating Expenses'!F30</f>
        <v>0</v>
      </c>
      <c r="F19" s="190">
        <f>'Operating Expenses'!G30</f>
        <v>0</v>
      </c>
      <c r="G19" s="190">
        <f>'Operating Expenses'!H30</f>
        <v>0</v>
      </c>
      <c r="H19" s="190">
        <f>'Operating Expenses'!I30</f>
        <v>0</v>
      </c>
      <c r="I19" s="190">
        <f>'Operating Expenses'!J30</f>
        <v>0</v>
      </c>
      <c r="J19" s="190">
        <f>'Operating Expenses'!K30</f>
        <v>0</v>
      </c>
      <c r="K19" s="190">
        <f>'Operating Expenses'!L30</f>
        <v>0</v>
      </c>
      <c r="L19" s="190">
        <f>'Operating Expenses'!M30</f>
        <v>0</v>
      </c>
      <c r="M19" s="190">
        <f>'Operating Expenses'!N30</f>
        <v>0</v>
      </c>
      <c r="N19" s="190">
        <f>'Operating Expenses'!O30</f>
        <v>0</v>
      </c>
      <c r="O19" s="196">
        <f t="shared" si="1"/>
        <v>0</v>
      </c>
      <c r="Q19" s="39"/>
      <c r="R19" s="85"/>
    </row>
    <row r="20" spans="1:18" ht="16" x14ac:dyDescent="0.2">
      <c r="A20" s="215" t="s">
        <v>559</v>
      </c>
      <c r="B20" s="357">
        <v>0</v>
      </c>
      <c r="C20" s="190">
        <f>'Capital Budget'!D170+'Capital Budget'!D171+'Capital Budget'!D173</f>
        <v>0</v>
      </c>
      <c r="D20" s="190">
        <f>'Capital Budget'!E170+'Capital Budget'!E171+'Capital Budget'!E173</f>
        <v>0</v>
      </c>
      <c r="E20" s="190">
        <f>'Capital Budget'!F170+'Capital Budget'!F171+'Capital Budget'!F173</f>
        <v>0</v>
      </c>
      <c r="F20" s="190">
        <f>'Capital Budget'!G170+'Capital Budget'!G171+'Capital Budget'!G173</f>
        <v>0</v>
      </c>
      <c r="G20" s="190">
        <f>'Capital Budget'!H170+'Capital Budget'!H171+'Capital Budget'!H173</f>
        <v>0</v>
      </c>
      <c r="H20" s="190">
        <f>'Capital Budget'!I170+'Capital Budget'!I171+'Capital Budget'!I173</f>
        <v>0</v>
      </c>
      <c r="I20" s="190">
        <f>'Capital Budget'!J170+'Capital Budget'!J171+'Capital Budget'!J173</f>
        <v>0</v>
      </c>
      <c r="J20" s="190">
        <f>'Capital Budget'!K170+'Capital Budget'!K171+'Capital Budget'!K173</f>
        <v>0</v>
      </c>
      <c r="K20" s="190">
        <f>'Capital Budget'!L170+'Capital Budget'!L171+'Capital Budget'!L173</f>
        <v>0</v>
      </c>
      <c r="L20" s="190">
        <f>'Capital Budget'!M170+'Capital Budget'!M171+'Capital Budget'!M173</f>
        <v>0</v>
      </c>
      <c r="M20" s="190">
        <f>'Capital Budget'!N170+'Capital Budget'!N171+'Capital Budget'!N173</f>
        <v>0</v>
      </c>
      <c r="N20" s="190">
        <f>'Capital Budget'!O170+'Capital Budget'!O171+'Capital Budget'!O173</f>
        <v>0</v>
      </c>
      <c r="O20" s="196">
        <f t="shared" si="1"/>
        <v>0</v>
      </c>
      <c r="Q20" s="39"/>
      <c r="R20" s="85"/>
    </row>
    <row r="21" spans="1:18" ht="16" x14ac:dyDescent="0.2">
      <c r="A21" s="215" t="s">
        <v>560</v>
      </c>
      <c r="B21" s="357">
        <f>+'Cash Flow'!B26</f>
        <v>0</v>
      </c>
      <c r="C21" s="190">
        <f>'Operating Expenses'!D31</f>
        <v>0</v>
      </c>
      <c r="D21" s="190">
        <f>'Operating Expenses'!E31</f>
        <v>0</v>
      </c>
      <c r="E21" s="190">
        <f>'Operating Expenses'!F31</f>
        <v>0</v>
      </c>
      <c r="F21" s="190">
        <f>'Operating Expenses'!G31</f>
        <v>0</v>
      </c>
      <c r="G21" s="190">
        <f>'Operating Expenses'!H31</f>
        <v>0</v>
      </c>
      <c r="H21" s="190">
        <f>'Operating Expenses'!I31</f>
        <v>0</v>
      </c>
      <c r="I21" s="190">
        <f>'Operating Expenses'!J31</f>
        <v>0</v>
      </c>
      <c r="J21" s="190">
        <f>'Operating Expenses'!K31</f>
        <v>0</v>
      </c>
      <c r="K21" s="190">
        <f>'Operating Expenses'!L31</f>
        <v>0</v>
      </c>
      <c r="L21" s="190">
        <f>'Operating Expenses'!M31</f>
        <v>0</v>
      </c>
      <c r="M21" s="190">
        <f>'Operating Expenses'!N31</f>
        <v>0</v>
      </c>
      <c r="N21" s="190">
        <f>'Operating Expenses'!O31</f>
        <v>0</v>
      </c>
      <c r="O21" s="196">
        <f t="shared" si="1"/>
        <v>0</v>
      </c>
      <c r="Q21" s="39"/>
      <c r="R21" s="85"/>
    </row>
    <row r="22" spans="1:18" ht="16" x14ac:dyDescent="0.2">
      <c r="A22" s="215" t="s">
        <v>561</v>
      </c>
      <c r="B22" s="357">
        <f>+'Cash Flow'!B27</f>
        <v>0</v>
      </c>
      <c r="C22" s="190">
        <f>'Operating Expenses'!D32</f>
        <v>0</v>
      </c>
      <c r="D22" s="190">
        <f>'Operating Expenses'!E32</f>
        <v>0</v>
      </c>
      <c r="E22" s="190">
        <f>'Operating Expenses'!F32</f>
        <v>0</v>
      </c>
      <c r="F22" s="190">
        <f>'Operating Expenses'!G32</f>
        <v>0</v>
      </c>
      <c r="G22" s="190">
        <f>'Operating Expenses'!H32</f>
        <v>0</v>
      </c>
      <c r="H22" s="190">
        <f>'Operating Expenses'!I32</f>
        <v>0</v>
      </c>
      <c r="I22" s="190">
        <f>'Operating Expenses'!J32</f>
        <v>0</v>
      </c>
      <c r="J22" s="190">
        <f>'Operating Expenses'!K32</f>
        <v>0</v>
      </c>
      <c r="K22" s="190">
        <f>'Operating Expenses'!L32</f>
        <v>0</v>
      </c>
      <c r="L22" s="190">
        <f>'Operating Expenses'!M32</f>
        <v>0</v>
      </c>
      <c r="M22" s="190">
        <f>'Operating Expenses'!N32</f>
        <v>0</v>
      </c>
      <c r="N22" s="190">
        <f>'Operating Expenses'!O32</f>
        <v>0</v>
      </c>
      <c r="O22" s="196">
        <f t="shared" si="1"/>
        <v>0</v>
      </c>
      <c r="Q22" s="39"/>
      <c r="R22" s="85"/>
    </row>
    <row r="23" spans="1:18" ht="16" x14ac:dyDescent="0.2">
      <c r="A23" s="215" t="s">
        <v>562</v>
      </c>
      <c r="B23" s="357">
        <f>+'Cash Flow'!B28</f>
        <v>0</v>
      </c>
      <c r="C23" s="190">
        <f>'Operating Expenses'!D33</f>
        <v>0</v>
      </c>
      <c r="D23" s="190">
        <f>'Operating Expenses'!E33</f>
        <v>0</v>
      </c>
      <c r="E23" s="190">
        <f>'Operating Expenses'!F33</f>
        <v>0</v>
      </c>
      <c r="F23" s="190">
        <f>'Operating Expenses'!G33</f>
        <v>0</v>
      </c>
      <c r="G23" s="190">
        <f>'Operating Expenses'!H33</f>
        <v>0</v>
      </c>
      <c r="H23" s="190">
        <f>'Operating Expenses'!I33</f>
        <v>0</v>
      </c>
      <c r="I23" s="190">
        <f>'Operating Expenses'!J33</f>
        <v>0</v>
      </c>
      <c r="J23" s="190">
        <f>'Operating Expenses'!K33</f>
        <v>0</v>
      </c>
      <c r="K23" s="190">
        <f>'Operating Expenses'!L33</f>
        <v>0</v>
      </c>
      <c r="L23" s="190">
        <f>'Operating Expenses'!M33</f>
        <v>0</v>
      </c>
      <c r="M23" s="190">
        <f>'Operating Expenses'!N33</f>
        <v>0</v>
      </c>
      <c r="N23" s="190">
        <f>'Operating Expenses'!O33</f>
        <v>0</v>
      </c>
      <c r="O23" s="196">
        <f t="shared" si="1"/>
        <v>0</v>
      </c>
      <c r="Q23" s="39"/>
      <c r="R23" s="85"/>
    </row>
    <row r="24" spans="1:18" ht="16" x14ac:dyDescent="0.2">
      <c r="A24" s="215" t="s">
        <v>563</v>
      </c>
      <c r="B24" s="357">
        <f>+'Cash Flow'!B29</f>
        <v>0</v>
      </c>
      <c r="C24" s="190">
        <f>'Operating Expenses'!D34</f>
        <v>0</v>
      </c>
      <c r="D24" s="190">
        <f>'Operating Expenses'!E34</f>
        <v>0</v>
      </c>
      <c r="E24" s="190">
        <f>'Operating Expenses'!F34</f>
        <v>0</v>
      </c>
      <c r="F24" s="190">
        <f>'Operating Expenses'!G34</f>
        <v>0</v>
      </c>
      <c r="G24" s="190">
        <f>'Operating Expenses'!H34</f>
        <v>0</v>
      </c>
      <c r="H24" s="190">
        <f>'Operating Expenses'!I34</f>
        <v>0</v>
      </c>
      <c r="I24" s="190">
        <f>'Operating Expenses'!J34</f>
        <v>0</v>
      </c>
      <c r="J24" s="190">
        <f>'Operating Expenses'!K34</f>
        <v>0</v>
      </c>
      <c r="K24" s="190">
        <f>'Operating Expenses'!L34</f>
        <v>0</v>
      </c>
      <c r="L24" s="190">
        <f>'Operating Expenses'!M34</f>
        <v>0</v>
      </c>
      <c r="M24" s="190">
        <f>'Operating Expenses'!N34</f>
        <v>0</v>
      </c>
      <c r="N24" s="190">
        <f>'Operating Expenses'!O34</f>
        <v>0</v>
      </c>
      <c r="O24" s="196">
        <f t="shared" si="1"/>
        <v>0</v>
      </c>
      <c r="Q24" s="39"/>
      <c r="R24" s="85"/>
    </row>
    <row r="25" spans="1:18" ht="16" x14ac:dyDescent="0.2">
      <c r="A25" s="215" t="s">
        <v>564</v>
      </c>
      <c r="B25" s="357">
        <f>+'Cash Flow'!B30</f>
        <v>0</v>
      </c>
      <c r="C25" s="190">
        <f>'Operating Expenses'!D35</f>
        <v>0</v>
      </c>
      <c r="D25" s="190">
        <f>'Operating Expenses'!E35</f>
        <v>0</v>
      </c>
      <c r="E25" s="190">
        <f>'Operating Expenses'!F35</f>
        <v>0</v>
      </c>
      <c r="F25" s="190">
        <f>'Operating Expenses'!G35</f>
        <v>0</v>
      </c>
      <c r="G25" s="190">
        <f>'Operating Expenses'!H35</f>
        <v>0</v>
      </c>
      <c r="H25" s="190">
        <f>'Operating Expenses'!I35</f>
        <v>0</v>
      </c>
      <c r="I25" s="190">
        <f>'Operating Expenses'!J35</f>
        <v>0</v>
      </c>
      <c r="J25" s="190">
        <f>'Operating Expenses'!K35</f>
        <v>0</v>
      </c>
      <c r="K25" s="190">
        <f>'Operating Expenses'!L35</f>
        <v>0</v>
      </c>
      <c r="L25" s="190">
        <f>'Operating Expenses'!M35</f>
        <v>0</v>
      </c>
      <c r="M25" s="190">
        <f>'Operating Expenses'!N35</f>
        <v>0</v>
      </c>
      <c r="N25" s="190">
        <f>'Operating Expenses'!O35</f>
        <v>0</v>
      </c>
      <c r="O25" s="196">
        <f t="shared" si="1"/>
        <v>0</v>
      </c>
      <c r="Q25" s="39"/>
      <c r="R25" s="85"/>
    </row>
    <row r="26" spans="1:18" ht="16" x14ac:dyDescent="0.2">
      <c r="A26" s="215" t="s">
        <v>565</v>
      </c>
      <c r="B26" s="357">
        <f>+'Cash Flow'!B31</f>
        <v>0</v>
      </c>
      <c r="C26" s="190">
        <f>'Operating Expenses'!D36</f>
        <v>0</v>
      </c>
      <c r="D26" s="190">
        <f>'Operating Expenses'!E36</f>
        <v>0</v>
      </c>
      <c r="E26" s="190">
        <f>'Operating Expenses'!F36</f>
        <v>0</v>
      </c>
      <c r="F26" s="190">
        <f>'Operating Expenses'!G36</f>
        <v>0</v>
      </c>
      <c r="G26" s="190">
        <f>'Operating Expenses'!H36</f>
        <v>0</v>
      </c>
      <c r="H26" s="190">
        <f>'Operating Expenses'!I36</f>
        <v>0</v>
      </c>
      <c r="I26" s="190">
        <f>'Operating Expenses'!J36</f>
        <v>0</v>
      </c>
      <c r="J26" s="190">
        <f>'Operating Expenses'!K36</f>
        <v>0</v>
      </c>
      <c r="K26" s="190">
        <f>'Operating Expenses'!L36</f>
        <v>0</v>
      </c>
      <c r="L26" s="190">
        <f>'Operating Expenses'!M36</f>
        <v>0</v>
      </c>
      <c r="M26" s="190">
        <f>'Operating Expenses'!N36</f>
        <v>0</v>
      </c>
      <c r="N26" s="190">
        <f>'Operating Expenses'!O36</f>
        <v>0</v>
      </c>
      <c r="O26" s="196">
        <f t="shared" si="1"/>
        <v>0</v>
      </c>
      <c r="Q26" s="39"/>
      <c r="R26" s="85"/>
    </row>
    <row r="27" spans="1:18" ht="16" x14ac:dyDescent="0.2">
      <c r="A27" s="215" t="s">
        <v>566</v>
      </c>
      <c r="B27" s="357">
        <f>+'Cash Flow'!B32</f>
        <v>0</v>
      </c>
      <c r="C27" s="190">
        <f>'Operating Expenses'!D37</f>
        <v>0</v>
      </c>
      <c r="D27" s="190">
        <f>'Operating Expenses'!E37</f>
        <v>0</v>
      </c>
      <c r="E27" s="190">
        <f>'Operating Expenses'!F37</f>
        <v>0</v>
      </c>
      <c r="F27" s="190">
        <f>'Operating Expenses'!G37</f>
        <v>0</v>
      </c>
      <c r="G27" s="190">
        <f>'Operating Expenses'!H37</f>
        <v>0</v>
      </c>
      <c r="H27" s="190">
        <f>'Operating Expenses'!I37</f>
        <v>0</v>
      </c>
      <c r="I27" s="190">
        <f>'Operating Expenses'!J37</f>
        <v>0</v>
      </c>
      <c r="J27" s="190">
        <f>'Operating Expenses'!K37</f>
        <v>0</v>
      </c>
      <c r="K27" s="190">
        <f>'Operating Expenses'!L37</f>
        <v>0</v>
      </c>
      <c r="L27" s="190">
        <f>'Operating Expenses'!M37</f>
        <v>0</v>
      </c>
      <c r="M27" s="190">
        <f>'Operating Expenses'!N37</f>
        <v>0</v>
      </c>
      <c r="N27" s="190">
        <f>'Operating Expenses'!O37</f>
        <v>0</v>
      </c>
      <c r="O27" s="196">
        <f t="shared" si="1"/>
        <v>0</v>
      </c>
      <c r="Q27" s="39"/>
      <c r="R27" s="85"/>
    </row>
    <row r="28" spans="1:18" ht="16" x14ac:dyDescent="0.2">
      <c r="A28" s="215" t="s">
        <v>208</v>
      </c>
      <c r="B28" s="357">
        <f>+'Cash Flow'!B33</f>
        <v>0</v>
      </c>
      <c r="C28" s="190">
        <f>'Operating Expenses'!D38</f>
        <v>0</v>
      </c>
      <c r="D28" s="190">
        <f>'Operating Expenses'!E38</f>
        <v>0</v>
      </c>
      <c r="E28" s="190">
        <f>'Operating Expenses'!F38</f>
        <v>0</v>
      </c>
      <c r="F28" s="190">
        <f>'Operating Expenses'!G38</f>
        <v>0</v>
      </c>
      <c r="G28" s="190">
        <f>'Operating Expenses'!H38</f>
        <v>0</v>
      </c>
      <c r="H28" s="190">
        <f>'Operating Expenses'!I38</f>
        <v>0</v>
      </c>
      <c r="I28" s="190">
        <f>'Operating Expenses'!J38</f>
        <v>0</v>
      </c>
      <c r="J28" s="190">
        <f>'Operating Expenses'!K38</f>
        <v>0</v>
      </c>
      <c r="K28" s="190">
        <f>'Operating Expenses'!L38</f>
        <v>0</v>
      </c>
      <c r="L28" s="190">
        <f>'Operating Expenses'!M38</f>
        <v>0</v>
      </c>
      <c r="M28" s="190">
        <f>'Operating Expenses'!N38</f>
        <v>0</v>
      </c>
      <c r="N28" s="190">
        <f>'Operating Expenses'!O38</f>
        <v>0</v>
      </c>
      <c r="O28" s="196">
        <f t="shared" si="1"/>
        <v>0</v>
      </c>
      <c r="Q28" s="39"/>
      <c r="R28" s="85"/>
    </row>
    <row r="29" spans="1:18" ht="16" x14ac:dyDescent="0.2">
      <c r="A29" s="215" t="s">
        <v>567</v>
      </c>
      <c r="B29" s="357">
        <f>+'Cash Flow'!B34</f>
        <v>0</v>
      </c>
      <c r="C29" s="190">
        <f>'Operating Expenses'!D39</f>
        <v>0</v>
      </c>
      <c r="D29" s="190">
        <f>'Operating Expenses'!E39</f>
        <v>0</v>
      </c>
      <c r="E29" s="190">
        <f>'Operating Expenses'!F39</f>
        <v>0</v>
      </c>
      <c r="F29" s="190">
        <f>'Operating Expenses'!G39</f>
        <v>0</v>
      </c>
      <c r="G29" s="190">
        <f>'Operating Expenses'!H39</f>
        <v>0</v>
      </c>
      <c r="H29" s="190">
        <f>'Operating Expenses'!I39</f>
        <v>0</v>
      </c>
      <c r="I29" s="190">
        <f>'Operating Expenses'!J39</f>
        <v>0</v>
      </c>
      <c r="J29" s="190">
        <f>'Operating Expenses'!K39</f>
        <v>0</v>
      </c>
      <c r="K29" s="190">
        <f>'Operating Expenses'!L39</f>
        <v>0</v>
      </c>
      <c r="L29" s="190">
        <f>'Operating Expenses'!M39</f>
        <v>0</v>
      </c>
      <c r="M29" s="190">
        <f>'Operating Expenses'!N39</f>
        <v>0</v>
      </c>
      <c r="N29" s="190">
        <f>'Operating Expenses'!O39</f>
        <v>0</v>
      </c>
      <c r="O29" s="196">
        <f t="shared" si="1"/>
        <v>0</v>
      </c>
      <c r="Q29" s="39"/>
      <c r="R29" s="85"/>
    </row>
    <row r="30" spans="1:18" ht="16" x14ac:dyDescent="0.2">
      <c r="A30" s="215" t="s">
        <v>568</v>
      </c>
      <c r="B30" s="357"/>
      <c r="C30" s="190"/>
      <c r="D30" s="190"/>
      <c r="E30" s="190"/>
      <c r="F30" s="190"/>
      <c r="G30" s="190"/>
      <c r="H30" s="190"/>
      <c r="I30" s="190"/>
      <c r="J30" s="190"/>
      <c r="K30" s="190"/>
      <c r="L30" s="190"/>
      <c r="M30" s="190"/>
      <c r="N30" s="190"/>
      <c r="O30" s="196">
        <f t="shared" si="1"/>
        <v>0</v>
      </c>
      <c r="Q30" s="39"/>
      <c r="R30" s="85"/>
    </row>
    <row r="31" spans="1:18" ht="16" x14ac:dyDescent="0.2">
      <c r="A31" s="215" t="s">
        <v>569</v>
      </c>
      <c r="B31" s="357">
        <f>+'Cash Flow'!B36</f>
        <v>0</v>
      </c>
      <c r="C31" s="190">
        <f>'Operating Expenses'!D41</f>
        <v>0</v>
      </c>
      <c r="D31" s="190">
        <f>'Operating Expenses'!E41</f>
        <v>0</v>
      </c>
      <c r="E31" s="190">
        <f>'Operating Expenses'!F41</f>
        <v>0</v>
      </c>
      <c r="F31" s="190">
        <f>'Operating Expenses'!G41</f>
        <v>0</v>
      </c>
      <c r="G31" s="190">
        <f>'Operating Expenses'!H41</f>
        <v>0</v>
      </c>
      <c r="H31" s="190">
        <f>'Operating Expenses'!I41</f>
        <v>0</v>
      </c>
      <c r="I31" s="190">
        <f>'Operating Expenses'!J41</f>
        <v>0</v>
      </c>
      <c r="J31" s="190">
        <f>'Operating Expenses'!K41</f>
        <v>0</v>
      </c>
      <c r="K31" s="190">
        <f>'Operating Expenses'!L41</f>
        <v>0</v>
      </c>
      <c r="L31" s="190">
        <f>'Operating Expenses'!M41</f>
        <v>0</v>
      </c>
      <c r="M31" s="190">
        <f>'Operating Expenses'!N41</f>
        <v>0</v>
      </c>
      <c r="N31" s="190">
        <f>'Operating Expenses'!O41</f>
        <v>0</v>
      </c>
      <c r="O31" s="196">
        <f t="shared" si="1"/>
        <v>0</v>
      </c>
      <c r="Q31" s="39"/>
      <c r="R31" s="85"/>
    </row>
    <row r="32" spans="1:18" ht="16" x14ac:dyDescent="0.2">
      <c r="A32" s="215" t="s">
        <v>570</v>
      </c>
      <c r="B32" s="357">
        <f>+'Cash Flow'!B37</f>
        <v>0</v>
      </c>
      <c r="C32" s="190">
        <f>'Operating Expenses'!D42</f>
        <v>0</v>
      </c>
      <c r="D32" s="190">
        <f>'Operating Expenses'!E42</f>
        <v>0</v>
      </c>
      <c r="E32" s="190">
        <f>'Operating Expenses'!F42</f>
        <v>0</v>
      </c>
      <c r="F32" s="190">
        <f>'Operating Expenses'!G42</f>
        <v>0</v>
      </c>
      <c r="G32" s="190">
        <f>'Operating Expenses'!H42</f>
        <v>0</v>
      </c>
      <c r="H32" s="190">
        <f>'Operating Expenses'!I42</f>
        <v>0</v>
      </c>
      <c r="I32" s="190">
        <f>'Operating Expenses'!J42</f>
        <v>0</v>
      </c>
      <c r="J32" s="190">
        <f>'Operating Expenses'!K42</f>
        <v>0</v>
      </c>
      <c r="K32" s="190">
        <f>'Operating Expenses'!L42</f>
        <v>0</v>
      </c>
      <c r="L32" s="190">
        <f>'Operating Expenses'!M42</f>
        <v>0</v>
      </c>
      <c r="M32" s="190">
        <f>'Operating Expenses'!N42</f>
        <v>0</v>
      </c>
      <c r="N32" s="190">
        <f>'Operating Expenses'!O42</f>
        <v>0</v>
      </c>
      <c r="O32" s="196">
        <f t="shared" si="1"/>
        <v>0</v>
      </c>
      <c r="Q32" s="39"/>
      <c r="R32" s="85"/>
    </row>
    <row r="33" spans="1:18" ht="16" x14ac:dyDescent="0.2">
      <c r="A33" s="215" t="s">
        <v>571</v>
      </c>
      <c r="B33" s="357">
        <f>+'Cash Flow'!B38</f>
        <v>0</v>
      </c>
      <c r="C33" s="190">
        <f>'Operating Expenses'!D43</f>
        <v>0</v>
      </c>
      <c r="D33" s="190">
        <f>'Operating Expenses'!E43</f>
        <v>0</v>
      </c>
      <c r="E33" s="190">
        <f>'Operating Expenses'!F43</f>
        <v>0</v>
      </c>
      <c r="F33" s="190">
        <f>'Operating Expenses'!G43</f>
        <v>0</v>
      </c>
      <c r="G33" s="190">
        <f>'Operating Expenses'!H43</f>
        <v>0</v>
      </c>
      <c r="H33" s="190">
        <f>'Operating Expenses'!I43</f>
        <v>0</v>
      </c>
      <c r="I33" s="190">
        <f>'Operating Expenses'!J43</f>
        <v>0</v>
      </c>
      <c r="J33" s="190">
        <f>'Operating Expenses'!K43</f>
        <v>0</v>
      </c>
      <c r="K33" s="190">
        <f>'Operating Expenses'!L43</f>
        <v>0</v>
      </c>
      <c r="L33" s="190">
        <f>'Operating Expenses'!M43</f>
        <v>0</v>
      </c>
      <c r="M33" s="190">
        <f>'Operating Expenses'!N43</f>
        <v>0</v>
      </c>
      <c r="N33" s="190">
        <f>'Operating Expenses'!O43</f>
        <v>0</v>
      </c>
      <c r="O33" s="196">
        <f t="shared" si="1"/>
        <v>0</v>
      </c>
      <c r="Q33" s="39"/>
      <c r="R33" s="85"/>
    </row>
    <row r="34" spans="1:18" ht="16" x14ac:dyDescent="0.2">
      <c r="A34" s="215" t="s">
        <v>572</v>
      </c>
      <c r="B34" s="357">
        <f>+'Cash Flow'!B39</f>
        <v>0</v>
      </c>
      <c r="C34" s="190">
        <f>'Operating Expenses'!D44</f>
        <v>0</v>
      </c>
      <c r="D34" s="190">
        <f>'Operating Expenses'!E44</f>
        <v>0</v>
      </c>
      <c r="E34" s="190">
        <f>'Operating Expenses'!F44</f>
        <v>0</v>
      </c>
      <c r="F34" s="190">
        <f>'Operating Expenses'!G44</f>
        <v>0</v>
      </c>
      <c r="G34" s="190">
        <f>'Operating Expenses'!H44</f>
        <v>0</v>
      </c>
      <c r="H34" s="190">
        <f>'Operating Expenses'!I44</f>
        <v>0</v>
      </c>
      <c r="I34" s="190">
        <f>'Operating Expenses'!J44</f>
        <v>0</v>
      </c>
      <c r="J34" s="190">
        <f>'Operating Expenses'!K44</f>
        <v>0</v>
      </c>
      <c r="K34" s="190">
        <f>'Operating Expenses'!L44</f>
        <v>0</v>
      </c>
      <c r="L34" s="190">
        <f>'Operating Expenses'!M44</f>
        <v>0</v>
      </c>
      <c r="M34" s="190">
        <f>'Operating Expenses'!N44</f>
        <v>0</v>
      </c>
      <c r="N34" s="190">
        <f>'Operating Expenses'!O44</f>
        <v>0</v>
      </c>
      <c r="O34" s="196">
        <f t="shared" si="1"/>
        <v>0</v>
      </c>
      <c r="Q34" s="39"/>
      <c r="R34" s="85"/>
    </row>
    <row r="35" spans="1:18" ht="16" x14ac:dyDescent="0.2">
      <c r="A35" s="215" t="s">
        <v>573</v>
      </c>
      <c r="B35" s="357">
        <f>+'Cash Flow'!B40</f>
        <v>0</v>
      </c>
      <c r="C35" s="190">
        <f>'Operating Expenses'!D45</f>
        <v>0</v>
      </c>
      <c r="D35" s="190">
        <f>'Operating Expenses'!E45</f>
        <v>0</v>
      </c>
      <c r="E35" s="190">
        <f>'Operating Expenses'!F45</f>
        <v>0</v>
      </c>
      <c r="F35" s="190">
        <f>'Operating Expenses'!G45</f>
        <v>0</v>
      </c>
      <c r="G35" s="190">
        <f>'Operating Expenses'!H45</f>
        <v>0</v>
      </c>
      <c r="H35" s="190">
        <f>'Operating Expenses'!I45</f>
        <v>0</v>
      </c>
      <c r="I35" s="190">
        <f>'Operating Expenses'!J45</f>
        <v>0</v>
      </c>
      <c r="J35" s="190">
        <f>'Operating Expenses'!K45</f>
        <v>0</v>
      </c>
      <c r="K35" s="190">
        <f>'Operating Expenses'!L45</f>
        <v>0</v>
      </c>
      <c r="L35" s="190">
        <f>'Operating Expenses'!M45</f>
        <v>0</v>
      </c>
      <c r="M35" s="190">
        <f>'Operating Expenses'!N45</f>
        <v>0</v>
      </c>
      <c r="N35" s="190">
        <f>'Operating Expenses'!O45</f>
        <v>0</v>
      </c>
      <c r="O35" s="196">
        <f t="shared" si="1"/>
        <v>0</v>
      </c>
      <c r="Q35" s="39"/>
      <c r="R35" s="85"/>
    </row>
    <row r="36" spans="1:18" ht="16" x14ac:dyDescent="0.2">
      <c r="A36" s="215" t="s">
        <v>574</v>
      </c>
      <c r="B36" s="357">
        <f>+'Cash Flow'!B41</f>
        <v>0</v>
      </c>
      <c r="C36" s="190">
        <f>'Operating Expenses'!D46</f>
        <v>0</v>
      </c>
      <c r="D36" s="190">
        <f>'Operating Expenses'!E46</f>
        <v>0</v>
      </c>
      <c r="E36" s="190">
        <f>'Operating Expenses'!F46</f>
        <v>0</v>
      </c>
      <c r="F36" s="190">
        <f>'Operating Expenses'!G46</f>
        <v>0</v>
      </c>
      <c r="G36" s="190">
        <f>'Operating Expenses'!H46</f>
        <v>0</v>
      </c>
      <c r="H36" s="190">
        <f>'Operating Expenses'!I46</f>
        <v>0</v>
      </c>
      <c r="I36" s="190">
        <f>'Operating Expenses'!J46</f>
        <v>0</v>
      </c>
      <c r="J36" s="190">
        <f>'Operating Expenses'!K46</f>
        <v>0</v>
      </c>
      <c r="K36" s="190">
        <f>'Operating Expenses'!L46</f>
        <v>0</v>
      </c>
      <c r="L36" s="190">
        <f>'Operating Expenses'!M46</f>
        <v>0</v>
      </c>
      <c r="M36" s="190">
        <f>'Operating Expenses'!N46</f>
        <v>0</v>
      </c>
      <c r="N36" s="190">
        <f>'Operating Expenses'!O46</f>
        <v>0</v>
      </c>
      <c r="O36" s="196">
        <f t="shared" si="1"/>
        <v>0</v>
      </c>
      <c r="Q36" s="39"/>
      <c r="R36" s="85"/>
    </row>
    <row r="37" spans="1:18" ht="16" x14ac:dyDescent="0.2">
      <c r="A37" s="215" t="s">
        <v>575</v>
      </c>
      <c r="B37" s="357">
        <f>+'Cash Flow'!B42</f>
        <v>0</v>
      </c>
      <c r="C37" s="190">
        <f>'Operating Expenses'!D47</f>
        <v>0</v>
      </c>
      <c r="D37" s="190">
        <f>'Operating Expenses'!E47</f>
        <v>0</v>
      </c>
      <c r="E37" s="190">
        <f>'Operating Expenses'!F47</f>
        <v>0</v>
      </c>
      <c r="F37" s="190">
        <f>'Operating Expenses'!G47</f>
        <v>0</v>
      </c>
      <c r="G37" s="190">
        <f>'Operating Expenses'!H47</f>
        <v>0</v>
      </c>
      <c r="H37" s="190">
        <f>'Operating Expenses'!I47</f>
        <v>0</v>
      </c>
      <c r="I37" s="190">
        <f>'Operating Expenses'!J47</f>
        <v>0</v>
      </c>
      <c r="J37" s="190">
        <f>'Operating Expenses'!K47</f>
        <v>0</v>
      </c>
      <c r="K37" s="190">
        <f>'Operating Expenses'!L47</f>
        <v>0</v>
      </c>
      <c r="L37" s="190">
        <f>'Operating Expenses'!M47</f>
        <v>0</v>
      </c>
      <c r="M37" s="190">
        <f>'Operating Expenses'!N47</f>
        <v>0</v>
      </c>
      <c r="N37" s="190">
        <f>'Operating Expenses'!O47</f>
        <v>0</v>
      </c>
      <c r="O37" s="196">
        <f t="shared" si="1"/>
        <v>0</v>
      </c>
      <c r="Q37" s="39"/>
      <c r="R37" s="85"/>
    </row>
    <row r="38" spans="1:18" ht="16" x14ac:dyDescent="0.2">
      <c r="A38" s="215" t="s">
        <v>576</v>
      </c>
      <c r="B38" s="357">
        <f>+'Cash Flow'!B43</f>
        <v>0</v>
      </c>
      <c r="C38" s="190">
        <f>'Operating Expenses'!D48</f>
        <v>0</v>
      </c>
      <c r="D38" s="190">
        <f>'Operating Expenses'!E48</f>
        <v>0</v>
      </c>
      <c r="E38" s="190">
        <f>'Operating Expenses'!F48</f>
        <v>0</v>
      </c>
      <c r="F38" s="190">
        <f>'Operating Expenses'!G48</f>
        <v>0</v>
      </c>
      <c r="G38" s="190">
        <f>'Operating Expenses'!H48</f>
        <v>0</v>
      </c>
      <c r="H38" s="190">
        <f>'Operating Expenses'!I48</f>
        <v>0</v>
      </c>
      <c r="I38" s="190">
        <f>'Operating Expenses'!J48</f>
        <v>0</v>
      </c>
      <c r="J38" s="190">
        <f>'Operating Expenses'!K48</f>
        <v>0</v>
      </c>
      <c r="K38" s="190">
        <f>'Operating Expenses'!L48</f>
        <v>0</v>
      </c>
      <c r="L38" s="190">
        <f>'Operating Expenses'!M48</f>
        <v>0</v>
      </c>
      <c r="M38" s="190">
        <f>'Operating Expenses'!N48</f>
        <v>0</v>
      </c>
      <c r="N38" s="190">
        <f>'Operating Expenses'!O48</f>
        <v>0</v>
      </c>
      <c r="O38" s="196">
        <f t="shared" si="1"/>
        <v>0</v>
      </c>
      <c r="Q38" s="39"/>
      <c r="R38" s="85"/>
    </row>
    <row r="39" spans="1:18" ht="16" x14ac:dyDescent="0.2">
      <c r="A39" s="215" t="s">
        <v>577</v>
      </c>
      <c r="B39" s="357">
        <f>+'Cash Flow'!B44</f>
        <v>0</v>
      </c>
      <c r="C39" s="190">
        <f>'Operating Expenses'!D49</f>
        <v>0</v>
      </c>
      <c r="D39" s="190">
        <f>'Operating Expenses'!E49</f>
        <v>0</v>
      </c>
      <c r="E39" s="190">
        <f>'Operating Expenses'!F49</f>
        <v>0</v>
      </c>
      <c r="F39" s="190">
        <f>'Operating Expenses'!G49</f>
        <v>0</v>
      </c>
      <c r="G39" s="190">
        <f>'Operating Expenses'!H49</f>
        <v>0</v>
      </c>
      <c r="H39" s="190">
        <f>'Operating Expenses'!I49</f>
        <v>0</v>
      </c>
      <c r="I39" s="190">
        <f>'Operating Expenses'!J49</f>
        <v>0</v>
      </c>
      <c r="J39" s="190">
        <f>'Operating Expenses'!K49</f>
        <v>0</v>
      </c>
      <c r="K39" s="190">
        <f>'Operating Expenses'!L49</f>
        <v>0</v>
      </c>
      <c r="L39" s="190">
        <f>'Operating Expenses'!M49</f>
        <v>0</v>
      </c>
      <c r="M39" s="190">
        <f>'Operating Expenses'!N49</f>
        <v>0</v>
      </c>
      <c r="N39" s="190">
        <f>'Operating Expenses'!O49</f>
        <v>0</v>
      </c>
      <c r="O39" s="196">
        <f t="shared" si="1"/>
        <v>0</v>
      </c>
      <c r="Q39" s="39"/>
      <c r="R39" s="85"/>
    </row>
    <row r="40" spans="1:18" ht="16" x14ac:dyDescent="0.2">
      <c r="A40" s="215" t="s">
        <v>578</v>
      </c>
      <c r="B40" s="357">
        <f>+'Cash Flow'!B45</f>
        <v>0</v>
      </c>
      <c r="C40" s="190">
        <f>'Operating Expenses'!D50</f>
        <v>0</v>
      </c>
      <c r="D40" s="190">
        <f>'Operating Expenses'!E50</f>
        <v>0</v>
      </c>
      <c r="E40" s="190">
        <f>'Operating Expenses'!F50</f>
        <v>0</v>
      </c>
      <c r="F40" s="190">
        <f>'Operating Expenses'!G50</f>
        <v>0</v>
      </c>
      <c r="G40" s="190">
        <f>'Operating Expenses'!H50</f>
        <v>0</v>
      </c>
      <c r="H40" s="190">
        <f>'Operating Expenses'!I50</f>
        <v>0</v>
      </c>
      <c r="I40" s="190">
        <f>'Operating Expenses'!J50</f>
        <v>0</v>
      </c>
      <c r="J40" s="190">
        <f>'Operating Expenses'!K50</f>
        <v>0</v>
      </c>
      <c r="K40" s="190">
        <f>'Operating Expenses'!L50</f>
        <v>0</v>
      </c>
      <c r="L40" s="190">
        <f>'Operating Expenses'!M50</f>
        <v>0</v>
      </c>
      <c r="M40" s="190">
        <f>'Operating Expenses'!N50</f>
        <v>0</v>
      </c>
      <c r="N40" s="190">
        <f>'Operating Expenses'!O50</f>
        <v>0</v>
      </c>
      <c r="O40" s="196">
        <f t="shared" si="1"/>
        <v>0</v>
      </c>
      <c r="Q40" s="39"/>
      <c r="R40" s="85"/>
    </row>
    <row r="41" spans="1:18" ht="16" x14ac:dyDescent="0.2">
      <c r="A41" s="215" t="s">
        <v>580</v>
      </c>
      <c r="B41" s="357">
        <f>+'Cash Flow'!B46</f>
        <v>0</v>
      </c>
      <c r="C41" s="190">
        <f>'Operating Expenses'!D51</f>
        <v>0</v>
      </c>
      <c r="D41" s="190">
        <f>'Operating Expenses'!E51</f>
        <v>0</v>
      </c>
      <c r="E41" s="190">
        <f>'Operating Expenses'!F51</f>
        <v>0</v>
      </c>
      <c r="F41" s="190">
        <f>'Operating Expenses'!G51</f>
        <v>0</v>
      </c>
      <c r="G41" s="190">
        <f>'Operating Expenses'!H51</f>
        <v>0</v>
      </c>
      <c r="H41" s="190">
        <f>'Operating Expenses'!I51</f>
        <v>0</v>
      </c>
      <c r="I41" s="190">
        <f>'Operating Expenses'!J51</f>
        <v>0</v>
      </c>
      <c r="J41" s="190">
        <f>'Operating Expenses'!K51</f>
        <v>0</v>
      </c>
      <c r="K41" s="190">
        <f>'Operating Expenses'!L51</f>
        <v>0</v>
      </c>
      <c r="L41" s="190">
        <f>'Operating Expenses'!M51</f>
        <v>0</v>
      </c>
      <c r="M41" s="190">
        <f>'Operating Expenses'!N51</f>
        <v>0</v>
      </c>
      <c r="N41" s="190">
        <f>'Operating Expenses'!O51</f>
        <v>0</v>
      </c>
      <c r="O41" s="196">
        <f t="shared" si="1"/>
        <v>0</v>
      </c>
      <c r="Q41" s="39"/>
      <c r="R41" s="85"/>
    </row>
    <row r="42" spans="1:18" ht="16" x14ac:dyDescent="0.2">
      <c r="A42" s="215" t="s">
        <v>581</v>
      </c>
      <c r="B42" s="357">
        <f>+'Cash Flow'!B47</f>
        <v>0</v>
      </c>
      <c r="C42" s="190">
        <f>'Operating Expenses'!D52</f>
        <v>0</v>
      </c>
      <c r="D42" s="190">
        <f>'Operating Expenses'!E52</f>
        <v>0</v>
      </c>
      <c r="E42" s="190">
        <f>'Operating Expenses'!F52</f>
        <v>0</v>
      </c>
      <c r="F42" s="190">
        <f>'Operating Expenses'!G52</f>
        <v>0</v>
      </c>
      <c r="G42" s="190">
        <f>'Operating Expenses'!H52</f>
        <v>0</v>
      </c>
      <c r="H42" s="190">
        <f>'Operating Expenses'!I52</f>
        <v>0</v>
      </c>
      <c r="I42" s="190">
        <f>'Operating Expenses'!J52</f>
        <v>0</v>
      </c>
      <c r="J42" s="190">
        <f>'Operating Expenses'!K52</f>
        <v>0</v>
      </c>
      <c r="K42" s="190">
        <f>'Operating Expenses'!L52</f>
        <v>0</v>
      </c>
      <c r="L42" s="190">
        <f>'Operating Expenses'!M52</f>
        <v>0</v>
      </c>
      <c r="M42" s="190">
        <f>'Operating Expenses'!N52</f>
        <v>0</v>
      </c>
      <c r="N42" s="190">
        <f>'Operating Expenses'!O52</f>
        <v>0</v>
      </c>
      <c r="O42" s="196">
        <f t="shared" si="1"/>
        <v>0</v>
      </c>
      <c r="Q42" s="39"/>
      <c r="R42" s="85"/>
    </row>
    <row r="43" spans="1:18" ht="16" x14ac:dyDescent="0.2">
      <c r="A43" s="215" t="s">
        <v>582</v>
      </c>
      <c r="B43" s="357">
        <f>+'Cash Flow'!B48</f>
        <v>0</v>
      </c>
      <c r="C43" s="190">
        <f>'Operating Expenses'!D53</f>
        <v>0</v>
      </c>
      <c r="D43" s="190">
        <f>'Operating Expenses'!E53</f>
        <v>0</v>
      </c>
      <c r="E43" s="190">
        <f>'Operating Expenses'!F53</f>
        <v>0</v>
      </c>
      <c r="F43" s="190">
        <f>'Operating Expenses'!G53</f>
        <v>0</v>
      </c>
      <c r="G43" s="190">
        <f>'Operating Expenses'!H53</f>
        <v>0</v>
      </c>
      <c r="H43" s="190">
        <f>'Operating Expenses'!I53</f>
        <v>0</v>
      </c>
      <c r="I43" s="190">
        <f>'Operating Expenses'!J53</f>
        <v>0</v>
      </c>
      <c r="J43" s="190">
        <f>'Operating Expenses'!K53</f>
        <v>0</v>
      </c>
      <c r="K43" s="190">
        <f>'Operating Expenses'!L53</f>
        <v>0</v>
      </c>
      <c r="L43" s="190">
        <f>'Operating Expenses'!M53</f>
        <v>0</v>
      </c>
      <c r="M43" s="190">
        <f>'Operating Expenses'!N53</f>
        <v>0</v>
      </c>
      <c r="N43" s="190">
        <f>'Operating Expenses'!O53</f>
        <v>0</v>
      </c>
      <c r="O43" s="196">
        <f t="shared" si="1"/>
        <v>0</v>
      </c>
      <c r="Q43" s="39"/>
      <c r="R43" s="85"/>
    </row>
    <row r="44" spans="1:18" ht="16" x14ac:dyDescent="0.2">
      <c r="A44" s="215" t="str">
        <f>'Operating Expenses'!$B$54</f>
        <v>Other</v>
      </c>
      <c r="B44" s="357">
        <f>+'Cash Flow'!B49</f>
        <v>0</v>
      </c>
      <c r="C44" s="190">
        <f>'Operating Expenses'!D54</f>
        <v>0</v>
      </c>
      <c r="D44" s="190">
        <f>'Operating Expenses'!E54</f>
        <v>0</v>
      </c>
      <c r="E44" s="190">
        <f>'Operating Expenses'!F54</f>
        <v>0</v>
      </c>
      <c r="F44" s="190">
        <f>'Operating Expenses'!G54</f>
        <v>0</v>
      </c>
      <c r="G44" s="190">
        <f>'Operating Expenses'!H54</f>
        <v>0</v>
      </c>
      <c r="H44" s="190">
        <f>'Operating Expenses'!I54</f>
        <v>0</v>
      </c>
      <c r="I44" s="190">
        <f>'Operating Expenses'!J54</f>
        <v>0</v>
      </c>
      <c r="J44" s="190">
        <f>'Operating Expenses'!K54</f>
        <v>0</v>
      </c>
      <c r="K44" s="190">
        <f>'Operating Expenses'!L54</f>
        <v>0</v>
      </c>
      <c r="L44" s="190">
        <f>'Operating Expenses'!M54</f>
        <v>0</v>
      </c>
      <c r="M44" s="190">
        <f>'Operating Expenses'!N54</f>
        <v>0</v>
      </c>
      <c r="N44" s="190">
        <f>'Operating Expenses'!O54</f>
        <v>0</v>
      </c>
      <c r="O44" s="196">
        <f t="shared" si="1"/>
        <v>0</v>
      </c>
      <c r="Q44" s="39"/>
      <c r="R44" s="85"/>
    </row>
    <row r="45" spans="1:18" ht="16" x14ac:dyDescent="0.2">
      <c r="A45" s="215" t="str">
        <f>'Operating Expenses'!$B$55</f>
        <v>Other</v>
      </c>
      <c r="B45" s="357">
        <f>+'Cash Flow'!B50</f>
        <v>0</v>
      </c>
      <c r="C45" s="190">
        <f>'Operating Expenses'!D55</f>
        <v>0</v>
      </c>
      <c r="D45" s="190">
        <f>'Operating Expenses'!E55</f>
        <v>0</v>
      </c>
      <c r="E45" s="190">
        <f>'Operating Expenses'!F55</f>
        <v>0</v>
      </c>
      <c r="F45" s="190">
        <f>'Operating Expenses'!G55</f>
        <v>0</v>
      </c>
      <c r="G45" s="190">
        <f>'Operating Expenses'!H55</f>
        <v>0</v>
      </c>
      <c r="H45" s="190">
        <f>'Operating Expenses'!I55</f>
        <v>0</v>
      </c>
      <c r="I45" s="190">
        <f>'Operating Expenses'!J55</f>
        <v>0</v>
      </c>
      <c r="J45" s="190">
        <f>'Operating Expenses'!K55</f>
        <v>0</v>
      </c>
      <c r="K45" s="190">
        <f>'Operating Expenses'!L55</f>
        <v>0</v>
      </c>
      <c r="L45" s="190">
        <f>'Operating Expenses'!M55</f>
        <v>0</v>
      </c>
      <c r="M45" s="190">
        <f>'Operating Expenses'!N55</f>
        <v>0</v>
      </c>
      <c r="N45" s="190">
        <f>'Operating Expenses'!O55</f>
        <v>0</v>
      </c>
      <c r="O45" s="196">
        <f t="shared" si="1"/>
        <v>0</v>
      </c>
      <c r="Q45" s="39"/>
      <c r="R45" s="85"/>
    </row>
    <row r="46" spans="1:18" ht="16" x14ac:dyDescent="0.2">
      <c r="A46" s="215" t="str">
        <f>'Operating Expenses'!$B$56</f>
        <v>Other</v>
      </c>
      <c r="B46" s="357">
        <f>+'Cash Flow'!B51</f>
        <v>0</v>
      </c>
      <c r="C46" s="190">
        <f>'Operating Expenses'!D56</f>
        <v>0</v>
      </c>
      <c r="D46" s="190">
        <f>'Operating Expenses'!E56</f>
        <v>0</v>
      </c>
      <c r="E46" s="190">
        <f>'Operating Expenses'!F56</f>
        <v>0</v>
      </c>
      <c r="F46" s="190">
        <f>'Operating Expenses'!G56</f>
        <v>0</v>
      </c>
      <c r="G46" s="190">
        <f>'Operating Expenses'!H56</f>
        <v>0</v>
      </c>
      <c r="H46" s="190">
        <f>'Operating Expenses'!I56</f>
        <v>0</v>
      </c>
      <c r="I46" s="190">
        <f>'Operating Expenses'!J56</f>
        <v>0</v>
      </c>
      <c r="J46" s="190">
        <f>'Operating Expenses'!K56</f>
        <v>0</v>
      </c>
      <c r="K46" s="190">
        <f>'Operating Expenses'!L56</f>
        <v>0</v>
      </c>
      <c r="L46" s="190">
        <f>'Operating Expenses'!M56</f>
        <v>0</v>
      </c>
      <c r="M46" s="190">
        <f>'Operating Expenses'!N56</f>
        <v>0</v>
      </c>
      <c r="N46" s="190">
        <f>'Operating Expenses'!O56</f>
        <v>0</v>
      </c>
      <c r="O46" s="196">
        <f t="shared" si="1"/>
        <v>0</v>
      </c>
      <c r="Q46" s="39"/>
      <c r="R46" s="85"/>
    </row>
    <row r="47" spans="1:18" ht="16" x14ac:dyDescent="0.2">
      <c r="A47" s="216" t="s">
        <v>410</v>
      </c>
      <c r="B47" s="148">
        <f t="shared" ref="B47:N47" si="2">SUM(B17:B46)</f>
        <v>0</v>
      </c>
      <c r="C47" s="148">
        <f t="shared" si="2"/>
        <v>0</v>
      </c>
      <c r="D47" s="148">
        <f t="shared" si="2"/>
        <v>0</v>
      </c>
      <c r="E47" s="148">
        <f t="shared" si="2"/>
        <v>0</v>
      </c>
      <c r="F47" s="148">
        <f t="shared" si="2"/>
        <v>0</v>
      </c>
      <c r="G47" s="148">
        <f t="shared" si="2"/>
        <v>0</v>
      </c>
      <c r="H47" s="148">
        <f t="shared" si="2"/>
        <v>0</v>
      </c>
      <c r="I47" s="148">
        <f t="shared" si="2"/>
        <v>0</v>
      </c>
      <c r="J47" s="148">
        <f t="shared" si="2"/>
        <v>0</v>
      </c>
      <c r="K47" s="148">
        <f t="shared" si="2"/>
        <v>0</v>
      </c>
      <c r="L47" s="148">
        <f t="shared" si="2"/>
        <v>0</v>
      </c>
      <c r="M47" s="148">
        <f t="shared" si="2"/>
        <v>0</v>
      </c>
      <c r="N47" s="148">
        <f t="shared" si="2"/>
        <v>0</v>
      </c>
      <c r="O47" s="217">
        <f>SUM(O17:O46)</f>
        <v>0</v>
      </c>
      <c r="Q47" s="39"/>
      <c r="R47" s="85"/>
    </row>
    <row r="48" spans="1:18" ht="16" x14ac:dyDescent="0.2">
      <c r="A48" s="218"/>
      <c r="B48" s="85"/>
      <c r="C48" s="85"/>
      <c r="D48" s="85"/>
      <c r="E48" s="85"/>
      <c r="F48" s="85"/>
      <c r="G48" s="85"/>
      <c r="H48" s="85"/>
      <c r="I48" s="85"/>
      <c r="J48" s="85"/>
      <c r="K48" s="85"/>
      <c r="L48" s="85"/>
      <c r="M48" s="85"/>
      <c r="N48" s="85"/>
      <c r="O48" s="193"/>
      <c r="Q48" s="39"/>
      <c r="R48" s="39"/>
    </row>
    <row r="49" spans="1:44" ht="16" x14ac:dyDescent="0.2">
      <c r="A49" s="216" t="s">
        <v>583</v>
      </c>
      <c r="B49" s="148">
        <f>+B14-B47</f>
        <v>0</v>
      </c>
      <c r="C49" s="148">
        <f t="shared" ref="C49:N49" si="3">+C14-C47</f>
        <v>0</v>
      </c>
      <c r="D49" s="148">
        <f t="shared" si="3"/>
        <v>0</v>
      </c>
      <c r="E49" s="148">
        <f t="shared" si="3"/>
        <v>0</v>
      </c>
      <c r="F49" s="148">
        <f t="shared" si="3"/>
        <v>0</v>
      </c>
      <c r="G49" s="148">
        <f t="shared" si="3"/>
        <v>0</v>
      </c>
      <c r="H49" s="148">
        <f t="shared" si="3"/>
        <v>0</v>
      </c>
      <c r="I49" s="148">
        <f t="shared" si="3"/>
        <v>0</v>
      </c>
      <c r="J49" s="148">
        <f t="shared" si="3"/>
        <v>0</v>
      </c>
      <c r="K49" s="148">
        <f t="shared" si="3"/>
        <v>0</v>
      </c>
      <c r="L49" s="148">
        <f t="shared" si="3"/>
        <v>0</v>
      </c>
      <c r="M49" s="148">
        <f t="shared" si="3"/>
        <v>0</v>
      </c>
      <c r="N49" s="148">
        <f t="shared" si="3"/>
        <v>0</v>
      </c>
      <c r="O49" s="217">
        <f>+O14-O47</f>
        <v>0</v>
      </c>
      <c r="Q49" s="39"/>
      <c r="R49" s="85"/>
    </row>
    <row r="50" spans="1:44" ht="16" x14ac:dyDescent="0.2">
      <c r="A50" s="218"/>
      <c r="B50" s="39"/>
      <c r="C50" s="39"/>
      <c r="D50" s="39"/>
      <c r="E50" s="39"/>
      <c r="F50" s="39"/>
      <c r="G50" s="39"/>
      <c r="H50" s="39"/>
      <c r="I50" s="39"/>
      <c r="J50" s="39"/>
      <c r="K50" s="39"/>
      <c r="L50" s="39"/>
      <c r="M50" s="39"/>
      <c r="N50" s="39"/>
      <c r="O50" s="219"/>
      <c r="Q50" s="39"/>
      <c r="R50" s="39"/>
    </row>
    <row r="51" spans="1:44" ht="16" x14ac:dyDescent="0.2">
      <c r="A51" s="220" t="s">
        <v>584</v>
      </c>
      <c r="B51" s="85">
        <f>'Cash Flow'!B56</f>
        <v>0</v>
      </c>
      <c r="C51" s="85">
        <f>'Cash Flow'!C56</f>
        <v>0</v>
      </c>
      <c r="D51" s="85">
        <f>'Cash Flow'!D56</f>
        <v>0</v>
      </c>
      <c r="E51" s="85">
        <f>'Cash Flow'!E56</f>
        <v>0</v>
      </c>
      <c r="F51" s="85">
        <f>'Cash Flow'!F56</f>
        <v>0</v>
      </c>
      <c r="G51" s="85">
        <f>'Cash Flow'!G56</f>
        <v>0</v>
      </c>
      <c r="H51" s="85">
        <f>'Cash Flow'!H56</f>
        <v>0</v>
      </c>
      <c r="I51" s="85">
        <f>'Cash Flow'!I56</f>
        <v>0</v>
      </c>
      <c r="J51" s="85">
        <f>'Cash Flow'!J56</f>
        <v>0</v>
      </c>
      <c r="K51" s="85">
        <f>'Cash Flow'!K56</f>
        <v>0</v>
      </c>
      <c r="L51" s="85">
        <f>'Cash Flow'!L56</f>
        <v>0</v>
      </c>
      <c r="M51" s="85">
        <f>'Cash Flow'!M56</f>
        <v>0</v>
      </c>
      <c r="N51" s="85">
        <f>'Cash Flow'!N56</f>
        <v>0</v>
      </c>
      <c r="O51" s="196">
        <f>SUM(B51:N51)</f>
        <v>0</v>
      </c>
      <c r="Q51" s="39"/>
      <c r="R51" s="85"/>
    </row>
    <row r="52" spans="1:44" ht="16" x14ac:dyDescent="0.2">
      <c r="A52" s="220" t="s">
        <v>289</v>
      </c>
      <c r="B52" s="85">
        <f>Sales!C64</f>
        <v>0</v>
      </c>
      <c r="C52" s="85">
        <f>Sales!D64</f>
        <v>0</v>
      </c>
      <c r="D52" s="85">
        <f>Sales!E64</f>
        <v>0</v>
      </c>
      <c r="E52" s="85">
        <f>Sales!F64</f>
        <v>0</v>
      </c>
      <c r="F52" s="85">
        <f>Sales!G64</f>
        <v>0</v>
      </c>
      <c r="G52" s="85">
        <f>Sales!H64</f>
        <v>0</v>
      </c>
      <c r="H52" s="85">
        <f>Sales!I64</f>
        <v>0</v>
      </c>
      <c r="I52" s="85">
        <f>Sales!J64</f>
        <v>0</v>
      </c>
      <c r="J52" s="85">
        <f>Sales!K64</f>
        <v>0</v>
      </c>
      <c r="K52" s="85">
        <f>Sales!L64</f>
        <v>0</v>
      </c>
      <c r="L52" s="85">
        <f>Sales!M64</f>
        <v>0</v>
      </c>
      <c r="M52" s="85">
        <f>Sales!N64</f>
        <v>0</v>
      </c>
      <c r="N52" s="85">
        <f>Sales!O64</f>
        <v>0</v>
      </c>
      <c r="O52" s="196">
        <f>SUM(B52:N52)</f>
        <v>0</v>
      </c>
      <c r="Q52" s="39"/>
      <c r="R52" s="85"/>
    </row>
    <row r="53" spans="1:44" ht="16" x14ac:dyDescent="0.2">
      <c r="A53" s="180"/>
      <c r="B53" s="103"/>
      <c r="C53" s="103"/>
      <c r="D53" s="103"/>
      <c r="E53" s="103"/>
      <c r="F53" s="103"/>
      <c r="G53" s="103"/>
      <c r="H53" s="103"/>
      <c r="I53" s="103"/>
      <c r="J53" s="103"/>
      <c r="K53" s="103"/>
      <c r="L53" s="103"/>
      <c r="M53" s="103"/>
      <c r="N53" s="103"/>
      <c r="O53" s="214"/>
      <c r="Q53" s="39"/>
      <c r="R53" s="39"/>
    </row>
    <row r="54" spans="1:44" ht="17" thickBot="1" x14ac:dyDescent="0.25">
      <c r="A54" s="221" t="s">
        <v>585</v>
      </c>
      <c r="B54" s="222">
        <f>+B49-B51+B52</f>
        <v>0</v>
      </c>
      <c r="C54" s="222">
        <f>+C49-C51+C52</f>
        <v>0</v>
      </c>
      <c r="D54" s="222">
        <f t="shared" ref="D54:O54" si="4">+D49-D51+D52</f>
        <v>0</v>
      </c>
      <c r="E54" s="222">
        <f t="shared" si="4"/>
        <v>0</v>
      </c>
      <c r="F54" s="222">
        <f t="shared" si="4"/>
        <v>0</v>
      </c>
      <c r="G54" s="222">
        <f t="shared" si="4"/>
        <v>0</v>
      </c>
      <c r="H54" s="222">
        <f t="shared" si="4"/>
        <v>0</v>
      </c>
      <c r="I54" s="222">
        <f t="shared" si="4"/>
        <v>0</v>
      </c>
      <c r="J54" s="222">
        <f t="shared" si="4"/>
        <v>0</v>
      </c>
      <c r="K54" s="222">
        <f t="shared" si="4"/>
        <v>0</v>
      </c>
      <c r="L54" s="222">
        <f t="shared" si="4"/>
        <v>0</v>
      </c>
      <c r="M54" s="222">
        <f t="shared" si="4"/>
        <v>0</v>
      </c>
      <c r="N54" s="222">
        <f t="shared" si="4"/>
        <v>0</v>
      </c>
      <c r="O54" s="223">
        <f t="shared" si="4"/>
        <v>0</v>
      </c>
      <c r="Q54" s="39"/>
      <c r="R54" s="85"/>
    </row>
    <row r="55" spans="1:44" x14ac:dyDescent="0.15">
      <c r="E55" s="111"/>
      <c r="H55" s="111"/>
      <c r="K55" s="111"/>
      <c r="N55" s="111"/>
      <c r="Q55" s="158"/>
      <c r="R55" s="158"/>
    </row>
    <row r="56" spans="1:44" ht="14" thickBot="1" x14ac:dyDescent="0.2">
      <c r="Q56" s="158"/>
      <c r="R56" s="158"/>
    </row>
    <row r="57" spans="1:44" ht="16" x14ac:dyDescent="0.2">
      <c r="A57" s="505">
        <f>+A11+1</f>
        <v>2015</v>
      </c>
      <c r="B57" s="506" t="s">
        <v>320</v>
      </c>
      <c r="C57" s="506" t="s">
        <v>321</v>
      </c>
      <c r="D57" s="506" t="s">
        <v>322</v>
      </c>
      <c r="E57" s="506" t="s">
        <v>323</v>
      </c>
      <c r="F57" s="506" t="s">
        <v>324</v>
      </c>
      <c r="G57" s="506" t="s">
        <v>325</v>
      </c>
      <c r="H57" s="506" t="s">
        <v>326</v>
      </c>
      <c r="I57" s="506" t="s">
        <v>327</v>
      </c>
      <c r="J57" s="506" t="s">
        <v>328</v>
      </c>
      <c r="K57" s="506" t="s">
        <v>329</v>
      </c>
      <c r="L57" s="506" t="s">
        <v>330</v>
      </c>
      <c r="M57" s="506" t="s">
        <v>331</v>
      </c>
      <c r="N57" s="210" t="s">
        <v>698</v>
      </c>
      <c r="O57" s="12"/>
      <c r="P57" s="12"/>
      <c r="Q57" s="39"/>
      <c r="R57" s="39"/>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row>
    <row r="58" spans="1:44" ht="16" x14ac:dyDescent="0.2">
      <c r="A58" s="211" t="s">
        <v>553</v>
      </c>
      <c r="B58" s="85">
        <f>Sales!D100</f>
        <v>0</v>
      </c>
      <c r="C58" s="85">
        <f>Sales!E100</f>
        <v>0</v>
      </c>
      <c r="D58" s="85">
        <f>Sales!F100</f>
        <v>0</v>
      </c>
      <c r="E58" s="85">
        <f>Sales!G100</f>
        <v>0</v>
      </c>
      <c r="F58" s="85">
        <f>Sales!H100</f>
        <v>0</v>
      </c>
      <c r="G58" s="85">
        <f>Sales!I100</f>
        <v>0</v>
      </c>
      <c r="H58" s="85">
        <f>Sales!J100</f>
        <v>0</v>
      </c>
      <c r="I58" s="85">
        <f>Sales!K100</f>
        <v>0</v>
      </c>
      <c r="J58" s="85">
        <f>Sales!L100</f>
        <v>0</v>
      </c>
      <c r="K58" s="85">
        <f>Sales!M100</f>
        <v>0</v>
      </c>
      <c r="L58" s="85">
        <f>Sales!N100</f>
        <v>0</v>
      </c>
      <c r="M58" s="85">
        <f>Sales!O100</f>
        <v>0</v>
      </c>
      <c r="N58" s="193">
        <f>Sales!P100</f>
        <v>0</v>
      </c>
      <c r="Q58" s="158"/>
      <c r="R58" s="158"/>
    </row>
    <row r="59" spans="1:44" ht="16" x14ac:dyDescent="0.2">
      <c r="A59" s="211" t="s">
        <v>554</v>
      </c>
      <c r="B59" s="190">
        <f>Inventory!$F$16*Inventory!$G$9*B58</f>
        <v>0</v>
      </c>
      <c r="C59" s="190">
        <f>Inventory!$F$16*Inventory!$G$9*C58</f>
        <v>0</v>
      </c>
      <c r="D59" s="190">
        <f>Inventory!$F$16*Inventory!$G$9*D58</f>
        <v>0</v>
      </c>
      <c r="E59" s="190">
        <f>Inventory!$F$16*Inventory!$G$9*E58</f>
        <v>0</v>
      </c>
      <c r="F59" s="190">
        <f>Inventory!$F$16*Inventory!$G$9*F58</f>
        <v>0</v>
      </c>
      <c r="G59" s="190">
        <f>Inventory!$F$16*Inventory!$G$9*G58</f>
        <v>0</v>
      </c>
      <c r="H59" s="190">
        <f>Inventory!$F$16*Inventory!$G$9*H58</f>
        <v>0</v>
      </c>
      <c r="I59" s="190">
        <f>Inventory!$F$16*Inventory!$G$9*I58</f>
        <v>0</v>
      </c>
      <c r="J59" s="190">
        <f>Inventory!$F$16*Inventory!$G$9*J58</f>
        <v>0</v>
      </c>
      <c r="K59" s="190">
        <f>Inventory!$F$16*Inventory!$G$9*K58</f>
        <v>0</v>
      </c>
      <c r="L59" s="190">
        <f>Inventory!$F$16*Inventory!$G$9*L58</f>
        <v>0</v>
      </c>
      <c r="M59" s="190">
        <f>Inventory!$F$16*Inventory!$G$9*M58</f>
        <v>0</v>
      </c>
      <c r="N59" s="196">
        <f>Inventory!$F$16*Inventory!$G$9*N58</f>
        <v>0</v>
      </c>
      <c r="Q59" s="158"/>
      <c r="R59" s="158"/>
    </row>
    <row r="60" spans="1:44" ht="16" x14ac:dyDescent="0.2">
      <c r="A60" s="212" t="s">
        <v>555</v>
      </c>
      <c r="B60" s="145">
        <f t="shared" ref="B60:M60" si="5">+B58-B59</f>
        <v>0</v>
      </c>
      <c r="C60" s="145">
        <f t="shared" si="5"/>
        <v>0</v>
      </c>
      <c r="D60" s="145">
        <f t="shared" si="5"/>
        <v>0</v>
      </c>
      <c r="E60" s="145">
        <f t="shared" si="5"/>
        <v>0</v>
      </c>
      <c r="F60" s="145">
        <f t="shared" si="5"/>
        <v>0</v>
      </c>
      <c r="G60" s="145">
        <f t="shared" si="5"/>
        <v>0</v>
      </c>
      <c r="H60" s="145">
        <f t="shared" si="5"/>
        <v>0</v>
      </c>
      <c r="I60" s="145">
        <f t="shared" si="5"/>
        <v>0</v>
      </c>
      <c r="J60" s="145">
        <f t="shared" si="5"/>
        <v>0</v>
      </c>
      <c r="K60" s="145">
        <f t="shared" si="5"/>
        <v>0</v>
      </c>
      <c r="L60" s="145">
        <f t="shared" si="5"/>
        <v>0</v>
      </c>
      <c r="M60" s="145">
        <f t="shared" si="5"/>
        <v>0</v>
      </c>
      <c r="N60" s="213">
        <f>+N58-N59</f>
        <v>0</v>
      </c>
      <c r="Q60" s="158"/>
      <c r="R60" s="158"/>
    </row>
    <row r="61" spans="1:44" ht="16" x14ac:dyDescent="0.2">
      <c r="A61" s="180"/>
      <c r="B61" s="103"/>
      <c r="C61" s="103"/>
      <c r="D61" s="103"/>
      <c r="E61" s="103"/>
      <c r="F61" s="103"/>
      <c r="G61" s="103"/>
      <c r="H61" s="103"/>
      <c r="I61" s="103"/>
      <c r="J61" s="103"/>
      <c r="K61" s="103"/>
      <c r="L61" s="103"/>
      <c r="M61" s="103"/>
      <c r="N61" s="214"/>
      <c r="Q61" s="158"/>
      <c r="R61" s="158"/>
    </row>
    <row r="62" spans="1:44" ht="16" x14ac:dyDescent="0.2">
      <c r="A62" s="211" t="s">
        <v>556</v>
      </c>
      <c r="B62" s="103"/>
      <c r="C62" s="103"/>
      <c r="D62" s="103"/>
      <c r="E62" s="103"/>
      <c r="F62" s="103"/>
      <c r="G62" s="103"/>
      <c r="H62" s="103"/>
      <c r="I62" s="103"/>
      <c r="J62" s="103"/>
      <c r="K62" s="103"/>
      <c r="L62" s="103"/>
      <c r="M62" s="103"/>
      <c r="N62" s="214"/>
      <c r="Q62" s="158"/>
      <c r="R62" s="158"/>
    </row>
    <row r="63" spans="1:44" ht="16" x14ac:dyDescent="0.2">
      <c r="A63" s="215" t="s">
        <v>557</v>
      </c>
      <c r="B63" s="190">
        <f>'Operating Expenses'!D92</f>
        <v>0</v>
      </c>
      <c r="C63" s="190">
        <f>'Operating Expenses'!E92</f>
        <v>0</v>
      </c>
      <c r="D63" s="190">
        <f>'Operating Expenses'!F92</f>
        <v>0</v>
      </c>
      <c r="E63" s="190">
        <f>'Operating Expenses'!G92</f>
        <v>0</v>
      </c>
      <c r="F63" s="190">
        <f>'Operating Expenses'!H92</f>
        <v>0</v>
      </c>
      <c r="G63" s="190">
        <f>'Operating Expenses'!I92</f>
        <v>0</v>
      </c>
      <c r="H63" s="190">
        <f>'Operating Expenses'!J92</f>
        <v>0</v>
      </c>
      <c r="I63" s="190">
        <f>'Operating Expenses'!K92</f>
        <v>0</v>
      </c>
      <c r="J63" s="190">
        <f>'Operating Expenses'!L92</f>
        <v>0</v>
      </c>
      <c r="K63" s="190">
        <f>'Operating Expenses'!M92</f>
        <v>0</v>
      </c>
      <c r="L63" s="190">
        <f>'Operating Expenses'!N92</f>
        <v>0</v>
      </c>
      <c r="M63" s="190">
        <f>'Operating Expenses'!O92</f>
        <v>0</v>
      </c>
      <c r="N63" s="196">
        <f>'Operating Expenses'!P92</f>
        <v>0</v>
      </c>
      <c r="Q63" s="158"/>
      <c r="R63" s="158"/>
    </row>
    <row r="64" spans="1:44" ht="16" x14ac:dyDescent="0.2">
      <c r="A64" s="215" t="s">
        <v>697</v>
      </c>
      <c r="B64" s="190">
        <f>Sales!D107</f>
        <v>0</v>
      </c>
      <c r="C64" s="190">
        <f>Sales!E107</f>
        <v>0</v>
      </c>
      <c r="D64" s="190">
        <f>Sales!F107</f>
        <v>0</v>
      </c>
      <c r="E64" s="190">
        <f>Sales!G107</f>
        <v>0</v>
      </c>
      <c r="F64" s="190">
        <f>Sales!H107</f>
        <v>0</v>
      </c>
      <c r="G64" s="190">
        <f>Sales!I107</f>
        <v>0</v>
      </c>
      <c r="H64" s="190">
        <f>Sales!J107</f>
        <v>0</v>
      </c>
      <c r="I64" s="190">
        <f>Sales!K107</f>
        <v>0</v>
      </c>
      <c r="J64" s="190">
        <f>Sales!L107</f>
        <v>0</v>
      </c>
      <c r="K64" s="190">
        <f>Sales!M107</f>
        <v>0</v>
      </c>
      <c r="L64" s="190">
        <f>Sales!N107</f>
        <v>0</v>
      </c>
      <c r="M64" s="190">
        <f>Sales!O107</f>
        <v>0</v>
      </c>
      <c r="N64" s="196">
        <f>Sales!P107</f>
        <v>0</v>
      </c>
      <c r="Q64" s="158"/>
      <c r="R64" s="158"/>
    </row>
    <row r="65" spans="1:14" ht="16" x14ac:dyDescent="0.2">
      <c r="A65" s="215" t="s">
        <v>558</v>
      </c>
      <c r="B65" s="190">
        <f>'Operating Expenses'!D93</f>
        <v>0</v>
      </c>
      <c r="C65" s="190">
        <f>'Operating Expenses'!E93</f>
        <v>0</v>
      </c>
      <c r="D65" s="190">
        <f>'Operating Expenses'!F93</f>
        <v>0</v>
      </c>
      <c r="E65" s="190">
        <f>'Operating Expenses'!G93</f>
        <v>0</v>
      </c>
      <c r="F65" s="190">
        <f>'Operating Expenses'!H93</f>
        <v>0</v>
      </c>
      <c r="G65" s="190">
        <f>'Operating Expenses'!I93</f>
        <v>0</v>
      </c>
      <c r="H65" s="190">
        <f>'Operating Expenses'!J93</f>
        <v>0</v>
      </c>
      <c r="I65" s="190">
        <f>'Operating Expenses'!K93</f>
        <v>0</v>
      </c>
      <c r="J65" s="190">
        <f>'Operating Expenses'!L93</f>
        <v>0</v>
      </c>
      <c r="K65" s="190">
        <f>'Operating Expenses'!M93</f>
        <v>0</v>
      </c>
      <c r="L65" s="190">
        <f>'Operating Expenses'!N93</f>
        <v>0</v>
      </c>
      <c r="M65" s="190">
        <f>'Operating Expenses'!O93</f>
        <v>0</v>
      </c>
      <c r="N65" s="196">
        <f>'Operating Expenses'!P93</f>
        <v>0</v>
      </c>
    </row>
    <row r="66" spans="1:14" ht="16" x14ac:dyDescent="0.2">
      <c r="A66" s="215" t="s">
        <v>559</v>
      </c>
      <c r="B66" s="190">
        <f>'Capital Budget'!D200+'Capital Budget'!D201+'Capital Budget'!D203</f>
        <v>0</v>
      </c>
      <c r="C66" s="190">
        <f>'Capital Budget'!E200+'Capital Budget'!E201+'Capital Budget'!E203</f>
        <v>0</v>
      </c>
      <c r="D66" s="190">
        <f>'Capital Budget'!F200+'Capital Budget'!F201+'Capital Budget'!F203</f>
        <v>0</v>
      </c>
      <c r="E66" s="190">
        <f>'Capital Budget'!G200+'Capital Budget'!G201+'Capital Budget'!G203</f>
        <v>0</v>
      </c>
      <c r="F66" s="190">
        <f>'Capital Budget'!H200+'Capital Budget'!H201+'Capital Budget'!H203</f>
        <v>0</v>
      </c>
      <c r="G66" s="190">
        <f>'Capital Budget'!I200+'Capital Budget'!I201+'Capital Budget'!I203</f>
        <v>0</v>
      </c>
      <c r="H66" s="190">
        <f>'Capital Budget'!J200+'Capital Budget'!J201+'Capital Budget'!J203</f>
        <v>0</v>
      </c>
      <c r="I66" s="190">
        <f>'Capital Budget'!K200+'Capital Budget'!K201+'Capital Budget'!K203</f>
        <v>0</v>
      </c>
      <c r="J66" s="190">
        <f>'Capital Budget'!L200+'Capital Budget'!L201+'Capital Budget'!L203</f>
        <v>0</v>
      </c>
      <c r="K66" s="190">
        <f>'Capital Budget'!M200+'Capital Budget'!M201+'Capital Budget'!M203</f>
        <v>0</v>
      </c>
      <c r="L66" s="190">
        <f>'Capital Budget'!N200+'Capital Budget'!N201+'Capital Budget'!N203</f>
        <v>0</v>
      </c>
      <c r="M66" s="190">
        <f>'Capital Budget'!O200+'Capital Budget'!O201+'Capital Budget'!O203</f>
        <v>0</v>
      </c>
      <c r="N66" s="196">
        <f>'Capital Budget'!P200+'Capital Budget'!P201+'Capital Budget'!P203</f>
        <v>0</v>
      </c>
    </row>
    <row r="67" spans="1:14" ht="16" x14ac:dyDescent="0.2">
      <c r="A67" s="215" t="s">
        <v>560</v>
      </c>
      <c r="B67" s="190">
        <f>'Operating Expenses'!D94</f>
        <v>0</v>
      </c>
      <c r="C67" s="190">
        <f>'Operating Expenses'!E94</f>
        <v>0</v>
      </c>
      <c r="D67" s="190">
        <f>'Operating Expenses'!F94</f>
        <v>0</v>
      </c>
      <c r="E67" s="190">
        <f>'Operating Expenses'!G94</f>
        <v>0</v>
      </c>
      <c r="F67" s="190">
        <f>'Operating Expenses'!H94</f>
        <v>0</v>
      </c>
      <c r="G67" s="190">
        <f>'Operating Expenses'!I94</f>
        <v>0</v>
      </c>
      <c r="H67" s="190">
        <f>'Operating Expenses'!J94</f>
        <v>0</v>
      </c>
      <c r="I67" s="190">
        <f>'Operating Expenses'!K94</f>
        <v>0</v>
      </c>
      <c r="J67" s="190">
        <f>'Operating Expenses'!L94</f>
        <v>0</v>
      </c>
      <c r="K67" s="190">
        <f>'Operating Expenses'!M94</f>
        <v>0</v>
      </c>
      <c r="L67" s="190">
        <f>'Operating Expenses'!N94</f>
        <v>0</v>
      </c>
      <c r="M67" s="190">
        <f>'Operating Expenses'!O94</f>
        <v>0</v>
      </c>
      <c r="N67" s="196">
        <f>'Operating Expenses'!P94</f>
        <v>0</v>
      </c>
    </row>
    <row r="68" spans="1:14" ht="16" x14ac:dyDescent="0.2">
      <c r="A68" s="215" t="s">
        <v>561</v>
      </c>
      <c r="B68" s="190">
        <f>'Operating Expenses'!D95</f>
        <v>0</v>
      </c>
      <c r="C68" s="190">
        <f>'Operating Expenses'!E95</f>
        <v>0</v>
      </c>
      <c r="D68" s="190">
        <f>'Operating Expenses'!F95</f>
        <v>0</v>
      </c>
      <c r="E68" s="190">
        <f>'Operating Expenses'!G95</f>
        <v>0</v>
      </c>
      <c r="F68" s="190">
        <f>'Operating Expenses'!H95</f>
        <v>0</v>
      </c>
      <c r="G68" s="190">
        <f>'Operating Expenses'!I95</f>
        <v>0</v>
      </c>
      <c r="H68" s="190">
        <f>'Operating Expenses'!J95</f>
        <v>0</v>
      </c>
      <c r="I68" s="190">
        <f>'Operating Expenses'!K95</f>
        <v>0</v>
      </c>
      <c r="J68" s="190">
        <f>'Operating Expenses'!L95</f>
        <v>0</v>
      </c>
      <c r="K68" s="190">
        <f>'Operating Expenses'!M95</f>
        <v>0</v>
      </c>
      <c r="L68" s="190">
        <f>'Operating Expenses'!N95</f>
        <v>0</v>
      </c>
      <c r="M68" s="190">
        <f>'Operating Expenses'!O95</f>
        <v>0</v>
      </c>
      <c r="N68" s="196">
        <f>'Operating Expenses'!P95</f>
        <v>0</v>
      </c>
    </row>
    <row r="69" spans="1:14" ht="16" x14ac:dyDescent="0.2">
      <c r="A69" s="215" t="s">
        <v>562</v>
      </c>
      <c r="B69" s="190">
        <f>'Operating Expenses'!D96</f>
        <v>0</v>
      </c>
      <c r="C69" s="190">
        <f>'Operating Expenses'!E96</f>
        <v>0</v>
      </c>
      <c r="D69" s="190">
        <f>'Operating Expenses'!F96</f>
        <v>0</v>
      </c>
      <c r="E69" s="190">
        <f>'Operating Expenses'!G96</f>
        <v>0</v>
      </c>
      <c r="F69" s="190">
        <f>'Operating Expenses'!H96</f>
        <v>0</v>
      </c>
      <c r="G69" s="190">
        <f>'Operating Expenses'!I96</f>
        <v>0</v>
      </c>
      <c r="H69" s="190">
        <f>'Operating Expenses'!J96</f>
        <v>0</v>
      </c>
      <c r="I69" s="190">
        <f>'Operating Expenses'!K96</f>
        <v>0</v>
      </c>
      <c r="J69" s="190">
        <f>'Operating Expenses'!L96</f>
        <v>0</v>
      </c>
      <c r="K69" s="190">
        <f>'Operating Expenses'!M96</f>
        <v>0</v>
      </c>
      <c r="L69" s="190">
        <f>'Operating Expenses'!N96</f>
        <v>0</v>
      </c>
      <c r="M69" s="190">
        <f>'Operating Expenses'!O96</f>
        <v>0</v>
      </c>
      <c r="N69" s="196">
        <f>'Operating Expenses'!P96</f>
        <v>0</v>
      </c>
    </row>
    <row r="70" spans="1:14" ht="16" x14ac:dyDescent="0.2">
      <c r="A70" s="215" t="s">
        <v>563</v>
      </c>
      <c r="B70" s="190">
        <f>'Operating Expenses'!D97</f>
        <v>0</v>
      </c>
      <c r="C70" s="190">
        <f>'Operating Expenses'!E97</f>
        <v>0</v>
      </c>
      <c r="D70" s="190">
        <f>'Operating Expenses'!F97</f>
        <v>0</v>
      </c>
      <c r="E70" s="190">
        <f>'Operating Expenses'!G97</f>
        <v>0</v>
      </c>
      <c r="F70" s="190">
        <f>'Operating Expenses'!H97</f>
        <v>0</v>
      </c>
      <c r="G70" s="190">
        <f>'Operating Expenses'!I97</f>
        <v>0</v>
      </c>
      <c r="H70" s="190">
        <f>'Operating Expenses'!J97</f>
        <v>0</v>
      </c>
      <c r="I70" s="190">
        <f>'Operating Expenses'!K97</f>
        <v>0</v>
      </c>
      <c r="J70" s="190">
        <f>'Operating Expenses'!L97</f>
        <v>0</v>
      </c>
      <c r="K70" s="190">
        <f>'Operating Expenses'!M97</f>
        <v>0</v>
      </c>
      <c r="L70" s="190">
        <f>'Operating Expenses'!N97</f>
        <v>0</v>
      </c>
      <c r="M70" s="190">
        <f>'Operating Expenses'!O97</f>
        <v>0</v>
      </c>
      <c r="N70" s="196">
        <f>'Operating Expenses'!P97</f>
        <v>0</v>
      </c>
    </row>
    <row r="71" spans="1:14" ht="16" x14ac:dyDescent="0.2">
      <c r="A71" s="215" t="s">
        <v>564</v>
      </c>
      <c r="B71" s="190">
        <f>'Operating Expenses'!D98</f>
        <v>0</v>
      </c>
      <c r="C71" s="190">
        <f>'Operating Expenses'!E98</f>
        <v>0</v>
      </c>
      <c r="D71" s="190">
        <f>'Operating Expenses'!F98</f>
        <v>0</v>
      </c>
      <c r="E71" s="190">
        <f>'Operating Expenses'!G98</f>
        <v>0</v>
      </c>
      <c r="F71" s="190">
        <f>'Operating Expenses'!H98</f>
        <v>0</v>
      </c>
      <c r="G71" s="190">
        <f>'Operating Expenses'!I98</f>
        <v>0</v>
      </c>
      <c r="H71" s="190">
        <f>'Operating Expenses'!J98</f>
        <v>0</v>
      </c>
      <c r="I71" s="190">
        <f>'Operating Expenses'!K98</f>
        <v>0</v>
      </c>
      <c r="J71" s="190">
        <f>'Operating Expenses'!L98</f>
        <v>0</v>
      </c>
      <c r="K71" s="190">
        <f>'Operating Expenses'!M98</f>
        <v>0</v>
      </c>
      <c r="L71" s="190">
        <f>'Operating Expenses'!N98</f>
        <v>0</v>
      </c>
      <c r="M71" s="190">
        <f>'Operating Expenses'!O98</f>
        <v>0</v>
      </c>
      <c r="N71" s="196">
        <f>'Operating Expenses'!P98</f>
        <v>0</v>
      </c>
    </row>
    <row r="72" spans="1:14" ht="16" x14ac:dyDescent="0.2">
      <c r="A72" s="215" t="s">
        <v>565</v>
      </c>
      <c r="B72" s="190">
        <f>'Operating Expenses'!D99</f>
        <v>0</v>
      </c>
      <c r="C72" s="190">
        <f>'Operating Expenses'!E99</f>
        <v>0</v>
      </c>
      <c r="D72" s="190">
        <f>'Operating Expenses'!F99</f>
        <v>0</v>
      </c>
      <c r="E72" s="190">
        <f>'Operating Expenses'!G99</f>
        <v>0</v>
      </c>
      <c r="F72" s="190">
        <f>'Operating Expenses'!H99</f>
        <v>0</v>
      </c>
      <c r="G72" s="190">
        <f>'Operating Expenses'!I99</f>
        <v>0</v>
      </c>
      <c r="H72" s="190">
        <f>'Operating Expenses'!J99</f>
        <v>0</v>
      </c>
      <c r="I72" s="190">
        <f>'Operating Expenses'!K99</f>
        <v>0</v>
      </c>
      <c r="J72" s="190">
        <f>'Operating Expenses'!L99</f>
        <v>0</v>
      </c>
      <c r="K72" s="190">
        <f>'Operating Expenses'!M99</f>
        <v>0</v>
      </c>
      <c r="L72" s="190">
        <f>'Operating Expenses'!N99</f>
        <v>0</v>
      </c>
      <c r="M72" s="190">
        <f>'Operating Expenses'!O99</f>
        <v>0</v>
      </c>
      <c r="N72" s="196">
        <f>'Operating Expenses'!P99</f>
        <v>0</v>
      </c>
    </row>
    <row r="73" spans="1:14" ht="16" x14ac:dyDescent="0.2">
      <c r="A73" s="215" t="s">
        <v>566</v>
      </c>
      <c r="B73" s="190">
        <f>'Operating Expenses'!D100</f>
        <v>0</v>
      </c>
      <c r="C73" s="190">
        <f>'Operating Expenses'!E100</f>
        <v>0</v>
      </c>
      <c r="D73" s="190">
        <f>'Operating Expenses'!F100</f>
        <v>0</v>
      </c>
      <c r="E73" s="190">
        <f>'Operating Expenses'!G100</f>
        <v>0</v>
      </c>
      <c r="F73" s="190">
        <f>'Operating Expenses'!H100</f>
        <v>0</v>
      </c>
      <c r="G73" s="190">
        <f>'Operating Expenses'!I100</f>
        <v>0</v>
      </c>
      <c r="H73" s="190">
        <f>'Operating Expenses'!J100</f>
        <v>0</v>
      </c>
      <c r="I73" s="190">
        <f>'Operating Expenses'!K100</f>
        <v>0</v>
      </c>
      <c r="J73" s="190">
        <f>'Operating Expenses'!L100</f>
        <v>0</v>
      </c>
      <c r="K73" s="190">
        <f>'Operating Expenses'!M100</f>
        <v>0</v>
      </c>
      <c r="L73" s="190">
        <f>'Operating Expenses'!N100</f>
        <v>0</v>
      </c>
      <c r="M73" s="190">
        <f>'Operating Expenses'!O100</f>
        <v>0</v>
      </c>
      <c r="N73" s="196">
        <f>'Operating Expenses'!P100</f>
        <v>0</v>
      </c>
    </row>
    <row r="74" spans="1:14" ht="16" x14ac:dyDescent="0.2">
      <c r="A74" s="215" t="s">
        <v>208</v>
      </c>
      <c r="B74" s="190">
        <f>'Operating Expenses'!D101</f>
        <v>0</v>
      </c>
      <c r="C74" s="190">
        <f>'Operating Expenses'!E101</f>
        <v>0</v>
      </c>
      <c r="D74" s="190">
        <f>'Operating Expenses'!F101</f>
        <v>0</v>
      </c>
      <c r="E74" s="190">
        <f>'Operating Expenses'!G101</f>
        <v>0</v>
      </c>
      <c r="F74" s="190">
        <f>'Operating Expenses'!H101</f>
        <v>0</v>
      </c>
      <c r="G74" s="190">
        <f>'Operating Expenses'!I101</f>
        <v>0</v>
      </c>
      <c r="H74" s="190">
        <f>'Operating Expenses'!J101</f>
        <v>0</v>
      </c>
      <c r="I74" s="190">
        <f>'Operating Expenses'!K101</f>
        <v>0</v>
      </c>
      <c r="J74" s="190">
        <f>'Operating Expenses'!L101</f>
        <v>0</v>
      </c>
      <c r="K74" s="190">
        <f>'Operating Expenses'!M101</f>
        <v>0</v>
      </c>
      <c r="L74" s="190">
        <f>'Operating Expenses'!N101</f>
        <v>0</v>
      </c>
      <c r="M74" s="190">
        <f>'Operating Expenses'!O101</f>
        <v>0</v>
      </c>
      <c r="N74" s="196">
        <f>'Operating Expenses'!P101</f>
        <v>0</v>
      </c>
    </row>
    <row r="75" spans="1:14" ht="16" x14ac:dyDescent="0.2">
      <c r="A75" s="215" t="s">
        <v>567</v>
      </c>
      <c r="B75" s="190">
        <f>'Operating Expenses'!D102</f>
        <v>0</v>
      </c>
      <c r="C75" s="190">
        <f>'Operating Expenses'!E102</f>
        <v>0</v>
      </c>
      <c r="D75" s="190">
        <f>'Operating Expenses'!F102</f>
        <v>0</v>
      </c>
      <c r="E75" s="190">
        <f>'Operating Expenses'!G102</f>
        <v>0</v>
      </c>
      <c r="F75" s="190">
        <f>'Operating Expenses'!H102</f>
        <v>0</v>
      </c>
      <c r="G75" s="190">
        <f>'Operating Expenses'!I102</f>
        <v>0</v>
      </c>
      <c r="H75" s="190">
        <f>'Operating Expenses'!J102</f>
        <v>0</v>
      </c>
      <c r="I75" s="190">
        <f>'Operating Expenses'!K102</f>
        <v>0</v>
      </c>
      <c r="J75" s="190">
        <f>'Operating Expenses'!L102</f>
        <v>0</v>
      </c>
      <c r="K75" s="190">
        <f>'Operating Expenses'!M102</f>
        <v>0</v>
      </c>
      <c r="L75" s="190">
        <f>'Operating Expenses'!N102</f>
        <v>0</v>
      </c>
      <c r="M75" s="190">
        <f>'Operating Expenses'!O102</f>
        <v>0</v>
      </c>
      <c r="N75" s="196">
        <f>'Operating Expenses'!P102</f>
        <v>0</v>
      </c>
    </row>
    <row r="76" spans="1:14" ht="16" x14ac:dyDescent="0.2">
      <c r="A76" s="215" t="s">
        <v>568</v>
      </c>
      <c r="B76" s="190"/>
      <c r="C76" s="190"/>
      <c r="D76" s="190"/>
      <c r="E76" s="190"/>
      <c r="F76" s="190"/>
      <c r="G76" s="190"/>
      <c r="H76" s="190"/>
      <c r="I76" s="190"/>
      <c r="J76" s="190"/>
      <c r="K76" s="190"/>
      <c r="L76" s="190"/>
      <c r="M76" s="190"/>
      <c r="N76" s="196"/>
    </row>
    <row r="77" spans="1:14" ht="16" x14ac:dyDescent="0.2">
      <c r="A77" s="215" t="s">
        <v>569</v>
      </c>
      <c r="B77" s="190">
        <f>'Operating Expenses'!D104</f>
        <v>0</v>
      </c>
      <c r="C77" s="190">
        <f>'Operating Expenses'!E104</f>
        <v>0</v>
      </c>
      <c r="D77" s="190">
        <f>'Operating Expenses'!F104</f>
        <v>0</v>
      </c>
      <c r="E77" s="190">
        <f>'Operating Expenses'!G104</f>
        <v>0</v>
      </c>
      <c r="F77" s="190">
        <f>'Operating Expenses'!H104</f>
        <v>0</v>
      </c>
      <c r="G77" s="190">
        <f>'Operating Expenses'!I104</f>
        <v>0</v>
      </c>
      <c r="H77" s="190">
        <f>'Operating Expenses'!J104</f>
        <v>0</v>
      </c>
      <c r="I77" s="190">
        <f>'Operating Expenses'!K104</f>
        <v>0</v>
      </c>
      <c r="J77" s="190">
        <f>'Operating Expenses'!L104</f>
        <v>0</v>
      </c>
      <c r="K77" s="190">
        <f>'Operating Expenses'!M104</f>
        <v>0</v>
      </c>
      <c r="L77" s="190">
        <f>'Operating Expenses'!N104</f>
        <v>0</v>
      </c>
      <c r="M77" s="190">
        <f>'Operating Expenses'!O104</f>
        <v>0</v>
      </c>
      <c r="N77" s="196">
        <f>'Operating Expenses'!P104</f>
        <v>0</v>
      </c>
    </row>
    <row r="78" spans="1:14" ht="16" x14ac:dyDescent="0.2">
      <c r="A78" s="215" t="s">
        <v>570</v>
      </c>
      <c r="B78" s="190">
        <f>'Operating Expenses'!D105</f>
        <v>0</v>
      </c>
      <c r="C78" s="190">
        <f>'Operating Expenses'!E105</f>
        <v>0</v>
      </c>
      <c r="D78" s="190">
        <f>'Operating Expenses'!F105</f>
        <v>0</v>
      </c>
      <c r="E78" s="190">
        <f>'Operating Expenses'!G105</f>
        <v>0</v>
      </c>
      <c r="F78" s="190">
        <f>'Operating Expenses'!H105</f>
        <v>0</v>
      </c>
      <c r="G78" s="190">
        <f>'Operating Expenses'!I105</f>
        <v>0</v>
      </c>
      <c r="H78" s="190">
        <f>'Operating Expenses'!J105</f>
        <v>0</v>
      </c>
      <c r="I78" s="190">
        <f>'Operating Expenses'!K105</f>
        <v>0</v>
      </c>
      <c r="J78" s="190">
        <f>'Operating Expenses'!L105</f>
        <v>0</v>
      </c>
      <c r="K78" s="190">
        <f>'Operating Expenses'!M105</f>
        <v>0</v>
      </c>
      <c r="L78" s="190">
        <f>'Operating Expenses'!N105</f>
        <v>0</v>
      </c>
      <c r="M78" s="190">
        <f>'Operating Expenses'!O105</f>
        <v>0</v>
      </c>
      <c r="N78" s="196">
        <f>'Operating Expenses'!P105</f>
        <v>0</v>
      </c>
    </row>
    <row r="79" spans="1:14" ht="16" x14ac:dyDescent="0.2">
      <c r="A79" s="215" t="s">
        <v>571</v>
      </c>
      <c r="B79" s="190">
        <f>'Operating Expenses'!D106</f>
        <v>0</v>
      </c>
      <c r="C79" s="190">
        <f>'Operating Expenses'!E106</f>
        <v>0</v>
      </c>
      <c r="D79" s="190">
        <f>'Operating Expenses'!F106</f>
        <v>0</v>
      </c>
      <c r="E79" s="190">
        <f>'Operating Expenses'!G106</f>
        <v>0</v>
      </c>
      <c r="F79" s="190">
        <f>'Operating Expenses'!H106</f>
        <v>0</v>
      </c>
      <c r="G79" s="190">
        <f>'Operating Expenses'!I106</f>
        <v>0</v>
      </c>
      <c r="H79" s="190">
        <f>'Operating Expenses'!J106</f>
        <v>0</v>
      </c>
      <c r="I79" s="190">
        <f>'Operating Expenses'!K106</f>
        <v>0</v>
      </c>
      <c r="J79" s="190">
        <f>'Operating Expenses'!L106</f>
        <v>0</v>
      </c>
      <c r="K79" s="190">
        <f>'Operating Expenses'!M106</f>
        <v>0</v>
      </c>
      <c r="L79" s="190">
        <f>'Operating Expenses'!N106</f>
        <v>0</v>
      </c>
      <c r="M79" s="190">
        <f>'Operating Expenses'!O106</f>
        <v>0</v>
      </c>
      <c r="N79" s="196">
        <f>'Operating Expenses'!P106</f>
        <v>0</v>
      </c>
    </row>
    <row r="80" spans="1:14" ht="16" x14ac:dyDescent="0.2">
      <c r="A80" s="215" t="s">
        <v>572</v>
      </c>
      <c r="B80" s="190">
        <f>'Operating Expenses'!D107</f>
        <v>0</v>
      </c>
      <c r="C80" s="190">
        <f>'Operating Expenses'!E107</f>
        <v>0</v>
      </c>
      <c r="D80" s="190">
        <f>'Operating Expenses'!F107</f>
        <v>0</v>
      </c>
      <c r="E80" s="190">
        <f>'Operating Expenses'!G107</f>
        <v>0</v>
      </c>
      <c r="F80" s="190">
        <f>'Operating Expenses'!H107</f>
        <v>0</v>
      </c>
      <c r="G80" s="190">
        <f>'Operating Expenses'!I107</f>
        <v>0</v>
      </c>
      <c r="H80" s="190">
        <f>'Operating Expenses'!J107</f>
        <v>0</v>
      </c>
      <c r="I80" s="190">
        <f>'Operating Expenses'!K107</f>
        <v>0</v>
      </c>
      <c r="J80" s="190">
        <f>'Operating Expenses'!L107</f>
        <v>0</v>
      </c>
      <c r="K80" s="190">
        <f>'Operating Expenses'!M107</f>
        <v>0</v>
      </c>
      <c r="L80" s="190">
        <f>'Operating Expenses'!N107</f>
        <v>0</v>
      </c>
      <c r="M80" s="190">
        <f>'Operating Expenses'!O107</f>
        <v>0</v>
      </c>
      <c r="N80" s="196">
        <f>'Operating Expenses'!P107</f>
        <v>0</v>
      </c>
    </row>
    <row r="81" spans="1:14" ht="16" x14ac:dyDescent="0.2">
      <c r="A81" s="215" t="s">
        <v>573</v>
      </c>
      <c r="B81" s="190">
        <f>'Operating Expenses'!D108</f>
        <v>0</v>
      </c>
      <c r="C81" s="190">
        <f>'Operating Expenses'!E108</f>
        <v>0</v>
      </c>
      <c r="D81" s="190">
        <f>'Operating Expenses'!F108</f>
        <v>0</v>
      </c>
      <c r="E81" s="190">
        <f>'Operating Expenses'!G108</f>
        <v>0</v>
      </c>
      <c r="F81" s="190">
        <f>'Operating Expenses'!H108</f>
        <v>0</v>
      </c>
      <c r="G81" s="190">
        <f>'Operating Expenses'!I108</f>
        <v>0</v>
      </c>
      <c r="H81" s="190">
        <f>'Operating Expenses'!J108</f>
        <v>0</v>
      </c>
      <c r="I81" s="190">
        <f>'Operating Expenses'!K108</f>
        <v>0</v>
      </c>
      <c r="J81" s="190">
        <f>'Operating Expenses'!L108</f>
        <v>0</v>
      </c>
      <c r="K81" s="190">
        <f>'Operating Expenses'!M108</f>
        <v>0</v>
      </c>
      <c r="L81" s="190">
        <f>'Operating Expenses'!N108</f>
        <v>0</v>
      </c>
      <c r="M81" s="190">
        <f>'Operating Expenses'!O108</f>
        <v>0</v>
      </c>
      <c r="N81" s="196">
        <f>'Operating Expenses'!P108</f>
        <v>0</v>
      </c>
    </row>
    <row r="82" spans="1:14" ht="16" x14ac:dyDescent="0.2">
      <c r="A82" s="215" t="s">
        <v>574</v>
      </c>
      <c r="B82" s="190">
        <f>'Operating Expenses'!D109</f>
        <v>0</v>
      </c>
      <c r="C82" s="190">
        <f>'Operating Expenses'!E109</f>
        <v>0</v>
      </c>
      <c r="D82" s="190">
        <f>'Operating Expenses'!F109</f>
        <v>0</v>
      </c>
      <c r="E82" s="190">
        <f>'Operating Expenses'!G109</f>
        <v>0</v>
      </c>
      <c r="F82" s="190">
        <f>'Operating Expenses'!H109</f>
        <v>0</v>
      </c>
      <c r="G82" s="190">
        <f>'Operating Expenses'!I109</f>
        <v>0</v>
      </c>
      <c r="H82" s="190">
        <f>'Operating Expenses'!J109</f>
        <v>0</v>
      </c>
      <c r="I82" s="190">
        <f>'Operating Expenses'!K109</f>
        <v>0</v>
      </c>
      <c r="J82" s="190">
        <f>'Operating Expenses'!L109</f>
        <v>0</v>
      </c>
      <c r="K82" s="190">
        <f>'Operating Expenses'!M109</f>
        <v>0</v>
      </c>
      <c r="L82" s="190">
        <f>'Operating Expenses'!N109</f>
        <v>0</v>
      </c>
      <c r="M82" s="190">
        <f>'Operating Expenses'!O109</f>
        <v>0</v>
      </c>
      <c r="N82" s="196">
        <f>'Operating Expenses'!P109</f>
        <v>0</v>
      </c>
    </row>
    <row r="83" spans="1:14" ht="16" x14ac:dyDescent="0.2">
      <c r="A83" s="215" t="s">
        <v>575</v>
      </c>
      <c r="B83" s="190">
        <f>'Operating Expenses'!D110</f>
        <v>0</v>
      </c>
      <c r="C83" s="190">
        <f>'Operating Expenses'!E110</f>
        <v>0</v>
      </c>
      <c r="D83" s="190">
        <f>'Operating Expenses'!F110</f>
        <v>0</v>
      </c>
      <c r="E83" s="190">
        <f>'Operating Expenses'!G110</f>
        <v>0</v>
      </c>
      <c r="F83" s="190">
        <f>'Operating Expenses'!H110</f>
        <v>0</v>
      </c>
      <c r="G83" s="190">
        <f>'Operating Expenses'!I110</f>
        <v>0</v>
      </c>
      <c r="H83" s="190">
        <f>'Operating Expenses'!J110</f>
        <v>0</v>
      </c>
      <c r="I83" s="190">
        <f>'Operating Expenses'!K110</f>
        <v>0</v>
      </c>
      <c r="J83" s="190">
        <f>'Operating Expenses'!L110</f>
        <v>0</v>
      </c>
      <c r="K83" s="190">
        <f>'Operating Expenses'!M110</f>
        <v>0</v>
      </c>
      <c r="L83" s="190">
        <f>'Operating Expenses'!N110</f>
        <v>0</v>
      </c>
      <c r="M83" s="190">
        <f>'Operating Expenses'!O110</f>
        <v>0</v>
      </c>
      <c r="N83" s="196">
        <f>'Operating Expenses'!P110</f>
        <v>0</v>
      </c>
    </row>
    <row r="84" spans="1:14" ht="16" x14ac:dyDescent="0.2">
      <c r="A84" s="215" t="s">
        <v>576</v>
      </c>
      <c r="B84" s="190">
        <f>'Operating Expenses'!D111</f>
        <v>0</v>
      </c>
      <c r="C84" s="190">
        <f>'Operating Expenses'!E111</f>
        <v>0</v>
      </c>
      <c r="D84" s="190">
        <f>'Operating Expenses'!F111</f>
        <v>0</v>
      </c>
      <c r="E84" s="190">
        <f>'Operating Expenses'!G111</f>
        <v>0</v>
      </c>
      <c r="F84" s="190">
        <f>'Operating Expenses'!H111</f>
        <v>0</v>
      </c>
      <c r="G84" s="190">
        <f>'Operating Expenses'!I111</f>
        <v>0</v>
      </c>
      <c r="H84" s="190">
        <f>'Operating Expenses'!J111</f>
        <v>0</v>
      </c>
      <c r="I84" s="190">
        <f>'Operating Expenses'!K111</f>
        <v>0</v>
      </c>
      <c r="J84" s="190">
        <f>'Operating Expenses'!L111</f>
        <v>0</v>
      </c>
      <c r="K84" s="190">
        <f>'Operating Expenses'!M111</f>
        <v>0</v>
      </c>
      <c r="L84" s="190">
        <f>'Operating Expenses'!N111</f>
        <v>0</v>
      </c>
      <c r="M84" s="190">
        <f>'Operating Expenses'!O111</f>
        <v>0</v>
      </c>
      <c r="N84" s="196">
        <f>'Operating Expenses'!P111</f>
        <v>0</v>
      </c>
    </row>
    <row r="85" spans="1:14" ht="16" x14ac:dyDescent="0.2">
      <c r="A85" s="215" t="s">
        <v>577</v>
      </c>
      <c r="B85" s="190">
        <f>'Operating Expenses'!D112</f>
        <v>0</v>
      </c>
      <c r="C85" s="190">
        <f>'Operating Expenses'!E112</f>
        <v>0</v>
      </c>
      <c r="D85" s="190">
        <f>'Operating Expenses'!F112</f>
        <v>0</v>
      </c>
      <c r="E85" s="190">
        <f>'Operating Expenses'!G112</f>
        <v>0</v>
      </c>
      <c r="F85" s="190">
        <f>'Operating Expenses'!H112</f>
        <v>0</v>
      </c>
      <c r="G85" s="190">
        <f>'Operating Expenses'!I112</f>
        <v>0</v>
      </c>
      <c r="H85" s="190">
        <f>'Operating Expenses'!J112</f>
        <v>0</v>
      </c>
      <c r="I85" s="190">
        <f>'Operating Expenses'!K112</f>
        <v>0</v>
      </c>
      <c r="J85" s="190">
        <f>'Operating Expenses'!L112</f>
        <v>0</v>
      </c>
      <c r="K85" s="190">
        <f>'Operating Expenses'!M112</f>
        <v>0</v>
      </c>
      <c r="L85" s="190">
        <f>'Operating Expenses'!N112</f>
        <v>0</v>
      </c>
      <c r="M85" s="190">
        <f>'Operating Expenses'!O112</f>
        <v>0</v>
      </c>
      <c r="N85" s="196">
        <f>'Operating Expenses'!P112</f>
        <v>0</v>
      </c>
    </row>
    <row r="86" spans="1:14" ht="16" x14ac:dyDescent="0.2">
      <c r="A86" s="215" t="s">
        <v>578</v>
      </c>
      <c r="B86" s="190">
        <f>'Operating Expenses'!D113</f>
        <v>0</v>
      </c>
      <c r="C86" s="190">
        <f>'Operating Expenses'!E113</f>
        <v>0</v>
      </c>
      <c r="D86" s="190">
        <f>'Operating Expenses'!F113</f>
        <v>0</v>
      </c>
      <c r="E86" s="190">
        <f>'Operating Expenses'!G113</f>
        <v>0</v>
      </c>
      <c r="F86" s="190">
        <f>'Operating Expenses'!H113</f>
        <v>0</v>
      </c>
      <c r="G86" s="190">
        <f>'Operating Expenses'!I113</f>
        <v>0</v>
      </c>
      <c r="H86" s="190">
        <f>'Operating Expenses'!J113</f>
        <v>0</v>
      </c>
      <c r="I86" s="190">
        <f>'Operating Expenses'!K113</f>
        <v>0</v>
      </c>
      <c r="J86" s="190">
        <f>'Operating Expenses'!L113</f>
        <v>0</v>
      </c>
      <c r="K86" s="190">
        <f>'Operating Expenses'!M113</f>
        <v>0</v>
      </c>
      <c r="L86" s="190">
        <f>'Operating Expenses'!N113</f>
        <v>0</v>
      </c>
      <c r="M86" s="190">
        <f>'Operating Expenses'!O113</f>
        <v>0</v>
      </c>
      <c r="N86" s="196">
        <f>'Operating Expenses'!P113</f>
        <v>0</v>
      </c>
    </row>
    <row r="87" spans="1:14" ht="16" x14ac:dyDescent="0.2">
      <c r="A87" s="215" t="s">
        <v>580</v>
      </c>
      <c r="B87" s="190">
        <f>'Operating Expenses'!D114</f>
        <v>0</v>
      </c>
      <c r="C87" s="190">
        <f>'Operating Expenses'!E114</f>
        <v>0</v>
      </c>
      <c r="D87" s="190">
        <f>'Operating Expenses'!F114</f>
        <v>0</v>
      </c>
      <c r="E87" s="190">
        <f>'Operating Expenses'!G114</f>
        <v>0</v>
      </c>
      <c r="F87" s="190">
        <f>'Operating Expenses'!H114</f>
        <v>0</v>
      </c>
      <c r="G87" s="190">
        <f>'Operating Expenses'!I114</f>
        <v>0</v>
      </c>
      <c r="H87" s="190">
        <f>'Operating Expenses'!J114</f>
        <v>0</v>
      </c>
      <c r="I87" s="190">
        <f>'Operating Expenses'!K114</f>
        <v>0</v>
      </c>
      <c r="J87" s="190">
        <f>'Operating Expenses'!L114</f>
        <v>0</v>
      </c>
      <c r="K87" s="190">
        <f>'Operating Expenses'!M114</f>
        <v>0</v>
      </c>
      <c r="L87" s="190">
        <f>'Operating Expenses'!N114</f>
        <v>0</v>
      </c>
      <c r="M87" s="190">
        <f>'Operating Expenses'!O114</f>
        <v>0</v>
      </c>
      <c r="N87" s="196">
        <f>'Operating Expenses'!P114</f>
        <v>0</v>
      </c>
    </row>
    <row r="88" spans="1:14" ht="16" x14ac:dyDescent="0.2">
      <c r="A88" s="215" t="s">
        <v>581</v>
      </c>
      <c r="B88" s="190">
        <f>'Operating Expenses'!D115</f>
        <v>0</v>
      </c>
      <c r="C88" s="190">
        <f>'Operating Expenses'!E115</f>
        <v>0</v>
      </c>
      <c r="D88" s="190">
        <f>'Operating Expenses'!F115</f>
        <v>0</v>
      </c>
      <c r="E88" s="190">
        <f>'Operating Expenses'!G115</f>
        <v>0</v>
      </c>
      <c r="F88" s="190">
        <f>'Operating Expenses'!H115</f>
        <v>0</v>
      </c>
      <c r="G88" s="190">
        <f>'Operating Expenses'!I115</f>
        <v>0</v>
      </c>
      <c r="H88" s="190">
        <f>'Operating Expenses'!J115</f>
        <v>0</v>
      </c>
      <c r="I88" s="190">
        <f>'Operating Expenses'!K115</f>
        <v>0</v>
      </c>
      <c r="J88" s="190">
        <f>'Operating Expenses'!L115</f>
        <v>0</v>
      </c>
      <c r="K88" s="190">
        <f>'Operating Expenses'!M115</f>
        <v>0</v>
      </c>
      <c r="L88" s="190">
        <f>'Operating Expenses'!N115</f>
        <v>0</v>
      </c>
      <c r="M88" s="190">
        <f>'Operating Expenses'!O115</f>
        <v>0</v>
      </c>
      <c r="N88" s="196">
        <f>'Operating Expenses'!P115</f>
        <v>0</v>
      </c>
    </row>
    <row r="89" spans="1:14" ht="16" x14ac:dyDescent="0.2">
      <c r="A89" s="215" t="s">
        <v>582</v>
      </c>
      <c r="B89" s="190">
        <f>'Operating Expenses'!D116</f>
        <v>0</v>
      </c>
      <c r="C89" s="190">
        <f>'Operating Expenses'!E116</f>
        <v>0</v>
      </c>
      <c r="D89" s="190">
        <f>'Operating Expenses'!F116</f>
        <v>0</v>
      </c>
      <c r="E89" s="190">
        <f>'Operating Expenses'!G116</f>
        <v>0</v>
      </c>
      <c r="F89" s="190">
        <f>'Operating Expenses'!H116</f>
        <v>0</v>
      </c>
      <c r="G89" s="190">
        <f>'Operating Expenses'!I116</f>
        <v>0</v>
      </c>
      <c r="H89" s="190">
        <f>'Operating Expenses'!J116</f>
        <v>0</v>
      </c>
      <c r="I89" s="190">
        <f>'Operating Expenses'!K116</f>
        <v>0</v>
      </c>
      <c r="J89" s="190">
        <f>'Operating Expenses'!L116</f>
        <v>0</v>
      </c>
      <c r="K89" s="190">
        <f>'Operating Expenses'!M116</f>
        <v>0</v>
      </c>
      <c r="L89" s="190">
        <f>'Operating Expenses'!N116</f>
        <v>0</v>
      </c>
      <c r="M89" s="190">
        <f>'Operating Expenses'!O116</f>
        <v>0</v>
      </c>
      <c r="N89" s="196">
        <f>'Operating Expenses'!P116</f>
        <v>0</v>
      </c>
    </row>
    <row r="90" spans="1:14" ht="16" x14ac:dyDescent="0.2">
      <c r="A90" s="215" t="str">
        <f>'Operating Expenses'!$B$54</f>
        <v>Other</v>
      </c>
      <c r="B90" s="190">
        <f>'Operating Expenses'!D117</f>
        <v>0</v>
      </c>
      <c r="C90" s="190">
        <f>'Operating Expenses'!E117</f>
        <v>0</v>
      </c>
      <c r="D90" s="190">
        <f>'Operating Expenses'!F117</f>
        <v>0</v>
      </c>
      <c r="E90" s="190">
        <f>'Operating Expenses'!G117</f>
        <v>0</v>
      </c>
      <c r="F90" s="190">
        <f>'Operating Expenses'!H117</f>
        <v>0</v>
      </c>
      <c r="G90" s="190">
        <f>'Operating Expenses'!I117</f>
        <v>0</v>
      </c>
      <c r="H90" s="190">
        <f>'Operating Expenses'!J117</f>
        <v>0</v>
      </c>
      <c r="I90" s="190">
        <f>'Operating Expenses'!K117</f>
        <v>0</v>
      </c>
      <c r="J90" s="190">
        <f>'Operating Expenses'!L117</f>
        <v>0</v>
      </c>
      <c r="K90" s="190">
        <f>'Operating Expenses'!M117</f>
        <v>0</v>
      </c>
      <c r="L90" s="190">
        <f>'Operating Expenses'!N117</f>
        <v>0</v>
      </c>
      <c r="M90" s="190">
        <f>'Operating Expenses'!O117</f>
        <v>0</v>
      </c>
      <c r="N90" s="196">
        <f>'Operating Expenses'!P117</f>
        <v>0</v>
      </c>
    </row>
    <row r="91" spans="1:14" ht="16" x14ac:dyDescent="0.2">
      <c r="A91" s="215" t="str">
        <f>'Operating Expenses'!$B$55</f>
        <v>Other</v>
      </c>
      <c r="B91" s="190">
        <f>'Operating Expenses'!D118</f>
        <v>0</v>
      </c>
      <c r="C91" s="190">
        <f>'Operating Expenses'!E118</f>
        <v>0</v>
      </c>
      <c r="D91" s="190">
        <f>'Operating Expenses'!F118</f>
        <v>0</v>
      </c>
      <c r="E91" s="190">
        <f>'Operating Expenses'!G118</f>
        <v>0</v>
      </c>
      <c r="F91" s="190">
        <f>'Operating Expenses'!H118</f>
        <v>0</v>
      </c>
      <c r="G91" s="190">
        <f>'Operating Expenses'!I118</f>
        <v>0</v>
      </c>
      <c r="H91" s="190">
        <f>'Operating Expenses'!J118</f>
        <v>0</v>
      </c>
      <c r="I91" s="190">
        <f>'Operating Expenses'!K118</f>
        <v>0</v>
      </c>
      <c r="J91" s="190">
        <f>'Operating Expenses'!L118</f>
        <v>0</v>
      </c>
      <c r="K91" s="190">
        <f>'Operating Expenses'!M118</f>
        <v>0</v>
      </c>
      <c r="L91" s="190">
        <f>'Operating Expenses'!N118</f>
        <v>0</v>
      </c>
      <c r="M91" s="190">
        <f>'Operating Expenses'!O118</f>
        <v>0</v>
      </c>
      <c r="N91" s="196">
        <f>'Operating Expenses'!P118</f>
        <v>0</v>
      </c>
    </row>
    <row r="92" spans="1:14" ht="16" x14ac:dyDescent="0.2">
      <c r="A92" s="215" t="str">
        <f>'Operating Expenses'!$B$56</f>
        <v>Other</v>
      </c>
      <c r="B92" s="190">
        <f>'Operating Expenses'!D119</f>
        <v>0</v>
      </c>
      <c r="C92" s="190">
        <f>'Operating Expenses'!E119</f>
        <v>0</v>
      </c>
      <c r="D92" s="190">
        <f>'Operating Expenses'!F119</f>
        <v>0</v>
      </c>
      <c r="E92" s="190">
        <f>'Operating Expenses'!G119</f>
        <v>0</v>
      </c>
      <c r="F92" s="190">
        <f>'Operating Expenses'!H119</f>
        <v>0</v>
      </c>
      <c r="G92" s="190">
        <f>'Operating Expenses'!I119</f>
        <v>0</v>
      </c>
      <c r="H92" s="190">
        <f>'Operating Expenses'!J119</f>
        <v>0</v>
      </c>
      <c r="I92" s="190">
        <f>'Operating Expenses'!K119</f>
        <v>0</v>
      </c>
      <c r="J92" s="190">
        <f>'Operating Expenses'!L119</f>
        <v>0</v>
      </c>
      <c r="K92" s="190">
        <f>'Operating Expenses'!M119</f>
        <v>0</v>
      </c>
      <c r="L92" s="190">
        <f>'Operating Expenses'!N119</f>
        <v>0</v>
      </c>
      <c r="M92" s="190">
        <f>'Operating Expenses'!O119</f>
        <v>0</v>
      </c>
      <c r="N92" s="196">
        <f>'Operating Expenses'!P119</f>
        <v>0</v>
      </c>
    </row>
    <row r="93" spans="1:14" ht="16" x14ac:dyDescent="0.2">
      <c r="A93" s="216" t="s">
        <v>410</v>
      </c>
      <c r="B93" s="148">
        <f t="shared" ref="B93:M93" si="6">SUM(B63:B92)</f>
        <v>0</v>
      </c>
      <c r="C93" s="148">
        <f t="shared" si="6"/>
        <v>0</v>
      </c>
      <c r="D93" s="148">
        <f t="shared" si="6"/>
        <v>0</v>
      </c>
      <c r="E93" s="148">
        <f t="shared" si="6"/>
        <v>0</v>
      </c>
      <c r="F93" s="148">
        <f t="shared" si="6"/>
        <v>0</v>
      </c>
      <c r="G93" s="148">
        <f t="shared" si="6"/>
        <v>0</v>
      </c>
      <c r="H93" s="148">
        <f t="shared" si="6"/>
        <v>0</v>
      </c>
      <c r="I93" s="148">
        <f t="shared" si="6"/>
        <v>0</v>
      </c>
      <c r="J93" s="148">
        <f t="shared" si="6"/>
        <v>0</v>
      </c>
      <c r="K93" s="148">
        <f t="shared" si="6"/>
        <v>0</v>
      </c>
      <c r="L93" s="148">
        <f t="shared" si="6"/>
        <v>0</v>
      </c>
      <c r="M93" s="148">
        <f t="shared" si="6"/>
        <v>0</v>
      </c>
      <c r="N93" s="217">
        <f>SUM(N63:N92)</f>
        <v>0</v>
      </c>
    </row>
    <row r="94" spans="1:14" ht="16" x14ac:dyDescent="0.2">
      <c r="A94" s="218"/>
      <c r="B94" s="39"/>
      <c r="C94" s="39"/>
      <c r="D94" s="39"/>
      <c r="E94" s="39"/>
      <c r="F94" s="39"/>
      <c r="G94" s="39"/>
      <c r="H94" s="39"/>
      <c r="I94" s="39"/>
      <c r="J94" s="39"/>
      <c r="K94" s="39"/>
      <c r="L94" s="39"/>
      <c r="M94" s="39"/>
      <c r="N94" s="219"/>
    </row>
    <row r="95" spans="1:14" ht="16" x14ac:dyDescent="0.2">
      <c r="A95" s="216" t="s">
        <v>583</v>
      </c>
      <c r="B95" s="148">
        <f t="shared" ref="B95:M95" si="7">+B60-B93</f>
        <v>0</v>
      </c>
      <c r="C95" s="148">
        <f t="shared" si="7"/>
        <v>0</v>
      </c>
      <c r="D95" s="148">
        <f t="shared" si="7"/>
        <v>0</v>
      </c>
      <c r="E95" s="148">
        <f t="shared" si="7"/>
        <v>0</v>
      </c>
      <c r="F95" s="148">
        <f t="shared" si="7"/>
        <v>0</v>
      </c>
      <c r="G95" s="148">
        <f t="shared" si="7"/>
        <v>0</v>
      </c>
      <c r="H95" s="148">
        <f t="shared" si="7"/>
        <v>0</v>
      </c>
      <c r="I95" s="148">
        <f t="shared" si="7"/>
        <v>0</v>
      </c>
      <c r="J95" s="148">
        <f t="shared" si="7"/>
        <v>0</v>
      </c>
      <c r="K95" s="148">
        <f t="shared" si="7"/>
        <v>0</v>
      </c>
      <c r="L95" s="148">
        <f t="shared" si="7"/>
        <v>0</v>
      </c>
      <c r="M95" s="148">
        <f t="shared" si="7"/>
        <v>0</v>
      </c>
      <c r="N95" s="217">
        <f>+N60-N93</f>
        <v>0</v>
      </c>
    </row>
    <row r="96" spans="1:14" ht="16" x14ac:dyDescent="0.2">
      <c r="A96" s="218"/>
      <c r="B96" s="39"/>
      <c r="C96" s="39"/>
      <c r="D96" s="39"/>
      <c r="E96" s="39"/>
      <c r="F96" s="39"/>
      <c r="G96" s="39"/>
      <c r="H96" s="39"/>
      <c r="I96" s="39"/>
      <c r="J96" s="39"/>
      <c r="K96" s="39"/>
      <c r="L96" s="39"/>
      <c r="M96" s="39"/>
      <c r="N96" s="219"/>
    </row>
    <row r="97" spans="1:14" ht="16" x14ac:dyDescent="0.2">
      <c r="A97" s="220" t="s">
        <v>584</v>
      </c>
      <c r="B97" s="85">
        <f>'Cash Flow'!B117</f>
        <v>0</v>
      </c>
      <c r="C97" s="85">
        <f>'Cash Flow'!C117</f>
        <v>0</v>
      </c>
      <c r="D97" s="85">
        <f>'Cash Flow'!D117</f>
        <v>0</v>
      </c>
      <c r="E97" s="85">
        <f>'Cash Flow'!E117</f>
        <v>0</v>
      </c>
      <c r="F97" s="85">
        <f>'Cash Flow'!F117</f>
        <v>0</v>
      </c>
      <c r="G97" s="85">
        <f>'Cash Flow'!G117</f>
        <v>0</v>
      </c>
      <c r="H97" s="85">
        <f>'Cash Flow'!H117</f>
        <v>0</v>
      </c>
      <c r="I97" s="85">
        <f>'Cash Flow'!I117</f>
        <v>0</v>
      </c>
      <c r="J97" s="85">
        <f>'Cash Flow'!J117</f>
        <v>0</v>
      </c>
      <c r="K97" s="85">
        <f>'Cash Flow'!K117</f>
        <v>0</v>
      </c>
      <c r="L97" s="85">
        <f>'Cash Flow'!L117</f>
        <v>0</v>
      </c>
      <c r="M97" s="85">
        <f>'Cash Flow'!M117</f>
        <v>0</v>
      </c>
      <c r="N97" s="193">
        <f>'Cash Flow'!N117</f>
        <v>0</v>
      </c>
    </row>
    <row r="98" spans="1:14" ht="16" x14ac:dyDescent="0.2">
      <c r="A98" s="220" t="s">
        <v>289</v>
      </c>
      <c r="B98" s="85">
        <f>Sales!D101</f>
        <v>0</v>
      </c>
      <c r="C98" s="85">
        <f>Sales!E101</f>
        <v>0</v>
      </c>
      <c r="D98" s="85">
        <f>Sales!F101</f>
        <v>0</v>
      </c>
      <c r="E98" s="85">
        <f>Sales!G101</f>
        <v>0</v>
      </c>
      <c r="F98" s="85">
        <f>Sales!H101</f>
        <v>0</v>
      </c>
      <c r="G98" s="85">
        <f>Sales!I101</f>
        <v>0</v>
      </c>
      <c r="H98" s="85">
        <f>Sales!J101</f>
        <v>0</v>
      </c>
      <c r="I98" s="85">
        <f>Sales!K101</f>
        <v>0</v>
      </c>
      <c r="J98" s="85">
        <f>Sales!L101</f>
        <v>0</v>
      </c>
      <c r="K98" s="85">
        <f>Sales!M101</f>
        <v>0</v>
      </c>
      <c r="L98" s="85">
        <f>Sales!N101</f>
        <v>0</v>
      </c>
      <c r="M98" s="85">
        <f>Sales!O101</f>
        <v>0</v>
      </c>
      <c r="N98" s="193">
        <f>Sales!P101</f>
        <v>0</v>
      </c>
    </row>
    <row r="99" spans="1:14" ht="16" x14ac:dyDescent="0.2">
      <c r="A99" s="180"/>
      <c r="B99" s="103"/>
      <c r="C99" s="103"/>
      <c r="D99" s="103"/>
      <c r="E99" s="103"/>
      <c r="F99" s="103"/>
      <c r="G99" s="103"/>
      <c r="H99" s="103"/>
      <c r="I99" s="103"/>
      <c r="J99" s="103"/>
      <c r="K99" s="103"/>
      <c r="L99" s="103"/>
      <c r="M99" s="103"/>
      <c r="N99" s="214"/>
    </row>
    <row r="100" spans="1:14" ht="17" thickBot="1" x14ac:dyDescent="0.25">
      <c r="A100" s="221" t="s">
        <v>585</v>
      </c>
      <c r="B100" s="222">
        <f t="shared" ref="B100:M100" si="8">+B95-B97+B98</f>
        <v>0</v>
      </c>
      <c r="C100" s="222">
        <f t="shared" si="8"/>
        <v>0</v>
      </c>
      <c r="D100" s="222">
        <f t="shared" si="8"/>
        <v>0</v>
      </c>
      <c r="E100" s="222">
        <f t="shared" si="8"/>
        <v>0</v>
      </c>
      <c r="F100" s="222">
        <f t="shared" si="8"/>
        <v>0</v>
      </c>
      <c r="G100" s="222">
        <f t="shared" si="8"/>
        <v>0</v>
      </c>
      <c r="H100" s="222">
        <f t="shared" si="8"/>
        <v>0</v>
      </c>
      <c r="I100" s="222">
        <f t="shared" si="8"/>
        <v>0</v>
      </c>
      <c r="J100" s="222">
        <f t="shared" si="8"/>
        <v>0</v>
      </c>
      <c r="K100" s="222">
        <f t="shared" si="8"/>
        <v>0</v>
      </c>
      <c r="L100" s="222">
        <f t="shared" si="8"/>
        <v>0</v>
      </c>
      <c r="M100" s="222">
        <f t="shared" si="8"/>
        <v>0</v>
      </c>
      <c r="N100" s="223">
        <f>+N95-N97+N98</f>
        <v>0</v>
      </c>
    </row>
    <row r="102" spans="1:14" ht="14" thickBot="1" x14ac:dyDescent="0.2">
      <c r="N102" s="111"/>
    </row>
    <row r="103" spans="1:14" ht="16" x14ac:dyDescent="0.2">
      <c r="A103" s="505">
        <f>+A57+1</f>
        <v>2016</v>
      </c>
      <c r="B103" s="506" t="s">
        <v>320</v>
      </c>
      <c r="C103" s="506" t="s">
        <v>321</v>
      </c>
      <c r="D103" s="506" t="s">
        <v>322</v>
      </c>
      <c r="E103" s="506" t="s">
        <v>323</v>
      </c>
      <c r="F103" s="506" t="s">
        <v>324</v>
      </c>
      <c r="G103" s="506" t="s">
        <v>325</v>
      </c>
      <c r="H103" s="506" t="s">
        <v>326</v>
      </c>
      <c r="I103" s="506" t="s">
        <v>327</v>
      </c>
      <c r="J103" s="506" t="s">
        <v>328</v>
      </c>
      <c r="K103" s="506" t="s">
        <v>329</v>
      </c>
      <c r="L103" s="506" t="s">
        <v>330</v>
      </c>
      <c r="M103" s="506" t="s">
        <v>331</v>
      </c>
      <c r="N103" s="210" t="s">
        <v>698</v>
      </c>
    </row>
    <row r="104" spans="1:14" ht="16" x14ac:dyDescent="0.2">
      <c r="A104" s="211" t="s">
        <v>553</v>
      </c>
      <c r="B104" s="85">
        <f>Sales!D137</f>
        <v>0</v>
      </c>
      <c r="C104" s="85">
        <f>Sales!E137</f>
        <v>0</v>
      </c>
      <c r="D104" s="85">
        <f>Sales!F137</f>
        <v>0</v>
      </c>
      <c r="E104" s="85">
        <f>Sales!G137</f>
        <v>0</v>
      </c>
      <c r="F104" s="85">
        <f>Sales!H137</f>
        <v>0</v>
      </c>
      <c r="G104" s="85">
        <f>Sales!I137</f>
        <v>0</v>
      </c>
      <c r="H104" s="85">
        <f>Sales!J137</f>
        <v>0</v>
      </c>
      <c r="I104" s="85">
        <f>Sales!K137</f>
        <v>0</v>
      </c>
      <c r="J104" s="85">
        <f>Sales!L137</f>
        <v>0</v>
      </c>
      <c r="K104" s="85">
        <f>Sales!M137</f>
        <v>0</v>
      </c>
      <c r="L104" s="85">
        <f>Sales!N137</f>
        <v>0</v>
      </c>
      <c r="M104" s="85">
        <f>Sales!O137</f>
        <v>0</v>
      </c>
      <c r="N104" s="193">
        <f>Sales!P137</f>
        <v>0</v>
      </c>
    </row>
    <row r="105" spans="1:14" ht="16" x14ac:dyDescent="0.2">
      <c r="A105" s="211" t="s">
        <v>554</v>
      </c>
      <c r="B105" s="190">
        <f>Inventory!$G$16*Inventory!$G$9*B104</f>
        <v>0</v>
      </c>
      <c r="C105" s="190">
        <f>Inventory!$G$16*Inventory!$G$9*C104</f>
        <v>0</v>
      </c>
      <c r="D105" s="190">
        <f>Inventory!$G$16*Inventory!$G$9*D104</f>
        <v>0</v>
      </c>
      <c r="E105" s="190">
        <f>Inventory!$G$16*Inventory!$G$9*E104</f>
        <v>0</v>
      </c>
      <c r="F105" s="190">
        <f>Inventory!$G$16*Inventory!$G$9*F104</f>
        <v>0</v>
      </c>
      <c r="G105" s="190">
        <f>Inventory!$G$16*Inventory!$G$9*G104</f>
        <v>0</v>
      </c>
      <c r="H105" s="190">
        <f>Inventory!$G$16*Inventory!$G$9*H104</f>
        <v>0</v>
      </c>
      <c r="I105" s="190">
        <f>Inventory!$G$16*Inventory!$G$9*I104</f>
        <v>0</v>
      </c>
      <c r="J105" s="190">
        <f>Inventory!$G$16*Inventory!$G$9*J104</f>
        <v>0</v>
      </c>
      <c r="K105" s="190">
        <f>Inventory!$G$16*Inventory!$G$9*K104</f>
        <v>0</v>
      </c>
      <c r="L105" s="190">
        <f>Inventory!$G$16*Inventory!$G$9*L104</f>
        <v>0</v>
      </c>
      <c r="M105" s="190">
        <f>Inventory!$G$16*Inventory!$G$9*M104</f>
        <v>0</v>
      </c>
      <c r="N105" s="196">
        <f>Inventory!$G$16*Inventory!$G$9*N104</f>
        <v>0</v>
      </c>
    </row>
    <row r="106" spans="1:14" ht="16" x14ac:dyDescent="0.2">
      <c r="A106" s="212" t="s">
        <v>555</v>
      </c>
      <c r="B106" s="145">
        <f t="shared" ref="B106:N106" si="9">+B104-B105</f>
        <v>0</v>
      </c>
      <c r="C106" s="145">
        <f t="shared" si="9"/>
        <v>0</v>
      </c>
      <c r="D106" s="145">
        <f t="shared" si="9"/>
        <v>0</v>
      </c>
      <c r="E106" s="145">
        <f t="shared" si="9"/>
        <v>0</v>
      </c>
      <c r="F106" s="145">
        <f t="shared" si="9"/>
        <v>0</v>
      </c>
      <c r="G106" s="145">
        <f t="shared" si="9"/>
        <v>0</v>
      </c>
      <c r="H106" s="145">
        <f t="shared" si="9"/>
        <v>0</v>
      </c>
      <c r="I106" s="145">
        <f t="shared" si="9"/>
        <v>0</v>
      </c>
      <c r="J106" s="145">
        <f t="shared" si="9"/>
        <v>0</v>
      </c>
      <c r="K106" s="145">
        <f t="shared" si="9"/>
        <v>0</v>
      </c>
      <c r="L106" s="145">
        <f t="shared" si="9"/>
        <v>0</v>
      </c>
      <c r="M106" s="145">
        <f t="shared" si="9"/>
        <v>0</v>
      </c>
      <c r="N106" s="213">
        <f t="shared" si="9"/>
        <v>0</v>
      </c>
    </row>
    <row r="107" spans="1:14" ht="16" x14ac:dyDescent="0.2">
      <c r="A107" s="180"/>
      <c r="B107" s="103"/>
      <c r="C107" s="103"/>
      <c r="D107" s="103"/>
      <c r="E107" s="103"/>
      <c r="F107" s="103"/>
      <c r="G107" s="103"/>
      <c r="H107" s="103"/>
      <c r="I107" s="103"/>
      <c r="J107" s="103"/>
      <c r="K107" s="103"/>
      <c r="L107" s="103"/>
      <c r="M107" s="103"/>
      <c r="N107" s="214"/>
    </row>
    <row r="108" spans="1:14" ht="16" x14ac:dyDescent="0.2">
      <c r="A108" s="211" t="s">
        <v>556</v>
      </c>
      <c r="B108" s="103"/>
      <c r="C108" s="103"/>
      <c r="D108" s="103"/>
      <c r="E108" s="103"/>
      <c r="F108" s="103"/>
      <c r="G108" s="103"/>
      <c r="H108" s="103"/>
      <c r="I108" s="103"/>
      <c r="J108" s="103"/>
      <c r="K108" s="103"/>
      <c r="L108" s="103"/>
      <c r="M108" s="103"/>
      <c r="N108" s="214"/>
    </row>
    <row r="109" spans="1:14" ht="16" x14ac:dyDescent="0.2">
      <c r="A109" s="215" t="s">
        <v>557</v>
      </c>
      <c r="B109" s="190">
        <f>'Operating Expenses'!D155</f>
        <v>0</v>
      </c>
      <c r="C109" s="190">
        <f>'Operating Expenses'!E155</f>
        <v>0</v>
      </c>
      <c r="D109" s="190">
        <f>'Operating Expenses'!F155</f>
        <v>0</v>
      </c>
      <c r="E109" s="190">
        <f>'Operating Expenses'!G155</f>
        <v>0</v>
      </c>
      <c r="F109" s="190">
        <f>'Operating Expenses'!H155</f>
        <v>0</v>
      </c>
      <c r="G109" s="190">
        <f>'Operating Expenses'!I155</f>
        <v>0</v>
      </c>
      <c r="H109" s="190">
        <f>'Operating Expenses'!J155</f>
        <v>0</v>
      </c>
      <c r="I109" s="190">
        <f>'Operating Expenses'!K155</f>
        <v>0</v>
      </c>
      <c r="J109" s="190">
        <f>'Operating Expenses'!L155</f>
        <v>0</v>
      </c>
      <c r="K109" s="190">
        <f>'Operating Expenses'!M155</f>
        <v>0</v>
      </c>
      <c r="L109" s="190">
        <f>'Operating Expenses'!N155</f>
        <v>0</v>
      </c>
      <c r="M109" s="190">
        <f>'Operating Expenses'!O155</f>
        <v>0</v>
      </c>
      <c r="N109" s="196">
        <f>'Operating Expenses'!P155</f>
        <v>0</v>
      </c>
    </row>
    <row r="110" spans="1:14" ht="16" x14ac:dyDescent="0.2">
      <c r="A110" s="215" t="s">
        <v>697</v>
      </c>
      <c r="B110" s="190">
        <f>Sales!D144</f>
        <v>0</v>
      </c>
      <c r="C110" s="190">
        <f>Sales!E144</f>
        <v>0</v>
      </c>
      <c r="D110" s="190">
        <f>Sales!F144</f>
        <v>0</v>
      </c>
      <c r="E110" s="190">
        <f>Sales!G144</f>
        <v>0</v>
      </c>
      <c r="F110" s="190">
        <f>Sales!H144</f>
        <v>0</v>
      </c>
      <c r="G110" s="190">
        <f>Sales!I144</f>
        <v>0</v>
      </c>
      <c r="H110" s="190">
        <f>Sales!J144</f>
        <v>0</v>
      </c>
      <c r="I110" s="190">
        <f>Sales!K144</f>
        <v>0</v>
      </c>
      <c r="J110" s="190">
        <f>Sales!L144</f>
        <v>0</v>
      </c>
      <c r="K110" s="190">
        <f>Sales!M144</f>
        <v>0</v>
      </c>
      <c r="L110" s="190">
        <f>Sales!N144</f>
        <v>0</v>
      </c>
      <c r="M110" s="190">
        <f>Sales!O144</f>
        <v>0</v>
      </c>
      <c r="N110" s="196">
        <f>Sales!P144</f>
        <v>0</v>
      </c>
    </row>
    <row r="111" spans="1:14" ht="16" x14ac:dyDescent="0.2">
      <c r="A111" s="215" t="s">
        <v>558</v>
      </c>
      <c r="B111" s="190">
        <f>'Operating Expenses'!D156</f>
        <v>0</v>
      </c>
      <c r="C111" s="190">
        <f>'Operating Expenses'!E156</f>
        <v>0</v>
      </c>
      <c r="D111" s="190">
        <f>'Operating Expenses'!F156</f>
        <v>0</v>
      </c>
      <c r="E111" s="190">
        <f>'Operating Expenses'!G156</f>
        <v>0</v>
      </c>
      <c r="F111" s="190">
        <f>'Operating Expenses'!H156</f>
        <v>0</v>
      </c>
      <c r="G111" s="190">
        <f>'Operating Expenses'!I156</f>
        <v>0</v>
      </c>
      <c r="H111" s="190">
        <f>'Operating Expenses'!J156</f>
        <v>0</v>
      </c>
      <c r="I111" s="190">
        <f>'Operating Expenses'!K156</f>
        <v>0</v>
      </c>
      <c r="J111" s="190">
        <f>'Operating Expenses'!L156</f>
        <v>0</v>
      </c>
      <c r="K111" s="190">
        <f>'Operating Expenses'!M156</f>
        <v>0</v>
      </c>
      <c r="L111" s="190">
        <f>'Operating Expenses'!N156</f>
        <v>0</v>
      </c>
      <c r="M111" s="190">
        <f>'Operating Expenses'!O156</f>
        <v>0</v>
      </c>
      <c r="N111" s="196">
        <f>'Operating Expenses'!P156</f>
        <v>0</v>
      </c>
    </row>
    <row r="112" spans="1:14" ht="16" x14ac:dyDescent="0.2">
      <c r="A112" s="215" t="s">
        <v>559</v>
      </c>
      <c r="B112" s="190">
        <f>'Capital Budget'!D230+'Capital Budget'!D231+'Capital Budget'!D233</f>
        <v>0</v>
      </c>
      <c r="C112" s="190">
        <f>'Capital Budget'!E230+'Capital Budget'!E231+'Capital Budget'!E233</f>
        <v>0</v>
      </c>
      <c r="D112" s="190">
        <f>'Capital Budget'!F230+'Capital Budget'!F231+'Capital Budget'!F233</f>
        <v>0</v>
      </c>
      <c r="E112" s="190">
        <f>'Capital Budget'!G230+'Capital Budget'!G231+'Capital Budget'!G233</f>
        <v>0</v>
      </c>
      <c r="F112" s="190">
        <f>'Capital Budget'!H230+'Capital Budget'!H231+'Capital Budget'!H233</f>
        <v>0</v>
      </c>
      <c r="G112" s="190">
        <f>'Capital Budget'!I230+'Capital Budget'!I231+'Capital Budget'!I233</f>
        <v>0</v>
      </c>
      <c r="H112" s="190">
        <f>'Capital Budget'!J230+'Capital Budget'!J231+'Capital Budget'!J233</f>
        <v>0</v>
      </c>
      <c r="I112" s="190">
        <f>'Capital Budget'!K230+'Capital Budget'!K231+'Capital Budget'!K233</f>
        <v>0</v>
      </c>
      <c r="J112" s="190">
        <f>'Capital Budget'!L230+'Capital Budget'!L231+'Capital Budget'!L233</f>
        <v>0</v>
      </c>
      <c r="K112" s="190">
        <f>'Capital Budget'!M230+'Capital Budget'!M231+'Capital Budget'!M233</f>
        <v>0</v>
      </c>
      <c r="L112" s="190">
        <f>'Capital Budget'!N230+'Capital Budget'!N231+'Capital Budget'!N233</f>
        <v>0</v>
      </c>
      <c r="M112" s="190">
        <f>'Capital Budget'!O230+'Capital Budget'!O231+'Capital Budget'!O233</f>
        <v>0</v>
      </c>
      <c r="N112" s="196">
        <f>'Capital Budget'!P230+'Capital Budget'!P231+'Capital Budget'!P233</f>
        <v>0</v>
      </c>
    </row>
    <row r="113" spans="1:14" ht="16" x14ac:dyDescent="0.2">
      <c r="A113" s="215" t="s">
        <v>560</v>
      </c>
      <c r="B113" s="190">
        <f>'Operating Expenses'!D157</f>
        <v>0</v>
      </c>
      <c r="C113" s="190">
        <f>'Operating Expenses'!E157</f>
        <v>0</v>
      </c>
      <c r="D113" s="190">
        <f>'Operating Expenses'!F157</f>
        <v>0</v>
      </c>
      <c r="E113" s="190">
        <f>'Operating Expenses'!G157</f>
        <v>0</v>
      </c>
      <c r="F113" s="190">
        <f>'Operating Expenses'!H157</f>
        <v>0</v>
      </c>
      <c r="G113" s="190">
        <f>'Operating Expenses'!I157</f>
        <v>0</v>
      </c>
      <c r="H113" s="190">
        <f>'Operating Expenses'!J157</f>
        <v>0</v>
      </c>
      <c r="I113" s="190">
        <f>'Operating Expenses'!K157</f>
        <v>0</v>
      </c>
      <c r="J113" s="190">
        <f>'Operating Expenses'!L157</f>
        <v>0</v>
      </c>
      <c r="K113" s="190">
        <f>'Operating Expenses'!M157</f>
        <v>0</v>
      </c>
      <c r="L113" s="190">
        <f>'Operating Expenses'!N157</f>
        <v>0</v>
      </c>
      <c r="M113" s="190">
        <f>'Operating Expenses'!O157</f>
        <v>0</v>
      </c>
      <c r="N113" s="196">
        <f>'Operating Expenses'!P157</f>
        <v>0</v>
      </c>
    </row>
    <row r="114" spans="1:14" ht="16" x14ac:dyDescent="0.2">
      <c r="A114" s="215" t="s">
        <v>561</v>
      </c>
      <c r="B114" s="190">
        <f>'Operating Expenses'!D158</f>
        <v>0</v>
      </c>
      <c r="C114" s="190">
        <f>'Operating Expenses'!E158</f>
        <v>0</v>
      </c>
      <c r="D114" s="190">
        <f>'Operating Expenses'!F158</f>
        <v>0</v>
      </c>
      <c r="E114" s="190">
        <f>'Operating Expenses'!G158</f>
        <v>0</v>
      </c>
      <c r="F114" s="190">
        <f>'Operating Expenses'!H158</f>
        <v>0</v>
      </c>
      <c r="G114" s="190">
        <f>'Operating Expenses'!I158</f>
        <v>0</v>
      </c>
      <c r="H114" s="190">
        <f>'Operating Expenses'!J158</f>
        <v>0</v>
      </c>
      <c r="I114" s="190">
        <f>'Operating Expenses'!K158</f>
        <v>0</v>
      </c>
      <c r="J114" s="190">
        <f>'Operating Expenses'!L158</f>
        <v>0</v>
      </c>
      <c r="K114" s="190">
        <f>'Operating Expenses'!M158</f>
        <v>0</v>
      </c>
      <c r="L114" s="190">
        <f>'Operating Expenses'!N158</f>
        <v>0</v>
      </c>
      <c r="M114" s="190">
        <f>'Operating Expenses'!O158</f>
        <v>0</v>
      </c>
      <c r="N114" s="196">
        <f>'Operating Expenses'!P158</f>
        <v>0</v>
      </c>
    </row>
    <row r="115" spans="1:14" ht="16" x14ac:dyDescent="0.2">
      <c r="A115" s="215" t="s">
        <v>562</v>
      </c>
      <c r="B115" s="190">
        <f>'Operating Expenses'!D159</f>
        <v>0</v>
      </c>
      <c r="C115" s="190">
        <f>'Operating Expenses'!E159</f>
        <v>0</v>
      </c>
      <c r="D115" s="190">
        <f>'Operating Expenses'!F159</f>
        <v>0</v>
      </c>
      <c r="E115" s="190">
        <f>'Operating Expenses'!G159</f>
        <v>0</v>
      </c>
      <c r="F115" s="190">
        <f>'Operating Expenses'!H159</f>
        <v>0</v>
      </c>
      <c r="G115" s="190">
        <f>'Operating Expenses'!I159</f>
        <v>0</v>
      </c>
      <c r="H115" s="190">
        <f>'Operating Expenses'!J159</f>
        <v>0</v>
      </c>
      <c r="I115" s="190">
        <f>'Operating Expenses'!K159</f>
        <v>0</v>
      </c>
      <c r="J115" s="190">
        <f>'Operating Expenses'!L159</f>
        <v>0</v>
      </c>
      <c r="K115" s="190">
        <f>'Operating Expenses'!M159</f>
        <v>0</v>
      </c>
      <c r="L115" s="190">
        <f>'Operating Expenses'!N159</f>
        <v>0</v>
      </c>
      <c r="M115" s="190">
        <f>'Operating Expenses'!O159</f>
        <v>0</v>
      </c>
      <c r="N115" s="196">
        <f>'Operating Expenses'!P159</f>
        <v>0</v>
      </c>
    </row>
    <row r="116" spans="1:14" ht="16" x14ac:dyDescent="0.2">
      <c r="A116" s="215" t="s">
        <v>563</v>
      </c>
      <c r="B116" s="190">
        <f>'Operating Expenses'!D160</f>
        <v>0</v>
      </c>
      <c r="C116" s="190">
        <f>'Operating Expenses'!E160</f>
        <v>0</v>
      </c>
      <c r="D116" s="190">
        <f>'Operating Expenses'!F160</f>
        <v>0</v>
      </c>
      <c r="E116" s="190">
        <f>'Operating Expenses'!G160</f>
        <v>0</v>
      </c>
      <c r="F116" s="190">
        <f>'Operating Expenses'!H160</f>
        <v>0</v>
      </c>
      <c r="G116" s="190">
        <f>'Operating Expenses'!I160</f>
        <v>0</v>
      </c>
      <c r="H116" s="190">
        <f>'Operating Expenses'!J160</f>
        <v>0</v>
      </c>
      <c r="I116" s="190">
        <f>'Operating Expenses'!K160</f>
        <v>0</v>
      </c>
      <c r="J116" s="190">
        <f>'Operating Expenses'!L160</f>
        <v>0</v>
      </c>
      <c r="K116" s="190">
        <f>'Operating Expenses'!M160</f>
        <v>0</v>
      </c>
      <c r="L116" s="190">
        <f>'Operating Expenses'!N160</f>
        <v>0</v>
      </c>
      <c r="M116" s="190">
        <f>'Operating Expenses'!O160</f>
        <v>0</v>
      </c>
      <c r="N116" s="196">
        <f>'Operating Expenses'!P160</f>
        <v>0</v>
      </c>
    </row>
    <row r="117" spans="1:14" ht="16" x14ac:dyDescent="0.2">
      <c r="A117" s="215" t="s">
        <v>564</v>
      </c>
      <c r="B117" s="190">
        <f>'Operating Expenses'!D161</f>
        <v>0</v>
      </c>
      <c r="C117" s="190">
        <f>'Operating Expenses'!E161</f>
        <v>0</v>
      </c>
      <c r="D117" s="190">
        <f>'Operating Expenses'!F161</f>
        <v>0</v>
      </c>
      <c r="E117" s="190">
        <f>'Operating Expenses'!G161</f>
        <v>0</v>
      </c>
      <c r="F117" s="190">
        <f>'Operating Expenses'!H161</f>
        <v>0</v>
      </c>
      <c r="G117" s="190">
        <f>'Operating Expenses'!I161</f>
        <v>0</v>
      </c>
      <c r="H117" s="190">
        <f>'Operating Expenses'!J161</f>
        <v>0</v>
      </c>
      <c r="I117" s="190">
        <f>'Operating Expenses'!K161</f>
        <v>0</v>
      </c>
      <c r="J117" s="190">
        <f>'Operating Expenses'!L161</f>
        <v>0</v>
      </c>
      <c r="K117" s="190">
        <f>'Operating Expenses'!M161</f>
        <v>0</v>
      </c>
      <c r="L117" s="190">
        <f>'Operating Expenses'!N161</f>
        <v>0</v>
      </c>
      <c r="M117" s="190">
        <f>'Operating Expenses'!O161</f>
        <v>0</v>
      </c>
      <c r="N117" s="196">
        <f>'Operating Expenses'!P161</f>
        <v>0</v>
      </c>
    </row>
    <row r="118" spans="1:14" ht="16" x14ac:dyDescent="0.2">
      <c r="A118" s="215" t="s">
        <v>565</v>
      </c>
      <c r="B118" s="190">
        <f>'Operating Expenses'!D162</f>
        <v>0</v>
      </c>
      <c r="C118" s="190">
        <f>'Operating Expenses'!E162</f>
        <v>0</v>
      </c>
      <c r="D118" s="190">
        <f>'Operating Expenses'!F162</f>
        <v>0</v>
      </c>
      <c r="E118" s="190">
        <f>'Operating Expenses'!G162</f>
        <v>0</v>
      </c>
      <c r="F118" s="190">
        <f>'Operating Expenses'!H162</f>
        <v>0</v>
      </c>
      <c r="G118" s="190">
        <f>'Operating Expenses'!I162</f>
        <v>0</v>
      </c>
      <c r="H118" s="190">
        <f>'Operating Expenses'!J162</f>
        <v>0</v>
      </c>
      <c r="I118" s="190">
        <f>'Operating Expenses'!K162</f>
        <v>0</v>
      </c>
      <c r="J118" s="190">
        <f>'Operating Expenses'!L162</f>
        <v>0</v>
      </c>
      <c r="K118" s="190">
        <f>'Operating Expenses'!M162</f>
        <v>0</v>
      </c>
      <c r="L118" s="190">
        <f>'Operating Expenses'!N162</f>
        <v>0</v>
      </c>
      <c r="M118" s="190">
        <f>'Operating Expenses'!O162</f>
        <v>0</v>
      </c>
      <c r="N118" s="196">
        <f>'Operating Expenses'!P162</f>
        <v>0</v>
      </c>
    </row>
    <row r="119" spans="1:14" ht="16" x14ac:dyDescent="0.2">
      <c r="A119" s="215" t="s">
        <v>566</v>
      </c>
      <c r="B119" s="190">
        <f>'Operating Expenses'!D163</f>
        <v>0</v>
      </c>
      <c r="C119" s="190">
        <f>'Operating Expenses'!E163</f>
        <v>0</v>
      </c>
      <c r="D119" s="190">
        <f>'Operating Expenses'!F163</f>
        <v>0</v>
      </c>
      <c r="E119" s="190">
        <f>'Operating Expenses'!G163</f>
        <v>0</v>
      </c>
      <c r="F119" s="190">
        <f>'Operating Expenses'!H163</f>
        <v>0</v>
      </c>
      <c r="G119" s="190">
        <f>'Operating Expenses'!I163</f>
        <v>0</v>
      </c>
      <c r="H119" s="190">
        <f>'Operating Expenses'!J163</f>
        <v>0</v>
      </c>
      <c r="I119" s="190">
        <f>'Operating Expenses'!K163</f>
        <v>0</v>
      </c>
      <c r="J119" s="190">
        <f>'Operating Expenses'!L163</f>
        <v>0</v>
      </c>
      <c r="K119" s="190">
        <f>'Operating Expenses'!M163</f>
        <v>0</v>
      </c>
      <c r="L119" s="190">
        <f>'Operating Expenses'!N163</f>
        <v>0</v>
      </c>
      <c r="M119" s="190">
        <f>'Operating Expenses'!O163</f>
        <v>0</v>
      </c>
      <c r="N119" s="196">
        <f>'Operating Expenses'!P163</f>
        <v>0</v>
      </c>
    </row>
    <row r="120" spans="1:14" ht="16" x14ac:dyDescent="0.2">
      <c r="A120" s="215" t="s">
        <v>208</v>
      </c>
      <c r="B120" s="190">
        <f>'Operating Expenses'!D164</f>
        <v>0</v>
      </c>
      <c r="C120" s="190">
        <f>'Operating Expenses'!E164</f>
        <v>0</v>
      </c>
      <c r="D120" s="190">
        <f>'Operating Expenses'!F164</f>
        <v>0</v>
      </c>
      <c r="E120" s="190">
        <f>'Operating Expenses'!G164</f>
        <v>0</v>
      </c>
      <c r="F120" s="190">
        <f>'Operating Expenses'!H164</f>
        <v>0</v>
      </c>
      <c r="G120" s="190">
        <f>'Operating Expenses'!I164</f>
        <v>0</v>
      </c>
      <c r="H120" s="190">
        <f>'Operating Expenses'!J164</f>
        <v>0</v>
      </c>
      <c r="I120" s="190">
        <f>'Operating Expenses'!K164</f>
        <v>0</v>
      </c>
      <c r="J120" s="190">
        <f>'Operating Expenses'!L164</f>
        <v>0</v>
      </c>
      <c r="K120" s="190">
        <f>'Operating Expenses'!M164</f>
        <v>0</v>
      </c>
      <c r="L120" s="190">
        <f>'Operating Expenses'!N164</f>
        <v>0</v>
      </c>
      <c r="M120" s="190">
        <f>'Operating Expenses'!O164</f>
        <v>0</v>
      </c>
      <c r="N120" s="196">
        <f>'Operating Expenses'!P164</f>
        <v>0</v>
      </c>
    </row>
    <row r="121" spans="1:14" ht="16" x14ac:dyDescent="0.2">
      <c r="A121" s="215" t="s">
        <v>567</v>
      </c>
      <c r="B121" s="190">
        <f>'Operating Expenses'!D165</f>
        <v>0</v>
      </c>
      <c r="C121" s="190">
        <f>'Operating Expenses'!E165</f>
        <v>0</v>
      </c>
      <c r="D121" s="190">
        <f>'Operating Expenses'!F165</f>
        <v>0</v>
      </c>
      <c r="E121" s="190">
        <f>'Operating Expenses'!G165</f>
        <v>0</v>
      </c>
      <c r="F121" s="190">
        <f>'Operating Expenses'!H165</f>
        <v>0</v>
      </c>
      <c r="G121" s="190">
        <f>'Operating Expenses'!I165</f>
        <v>0</v>
      </c>
      <c r="H121" s="190">
        <f>'Operating Expenses'!J165</f>
        <v>0</v>
      </c>
      <c r="I121" s="190">
        <f>'Operating Expenses'!K165</f>
        <v>0</v>
      </c>
      <c r="J121" s="190">
        <f>'Operating Expenses'!L165</f>
        <v>0</v>
      </c>
      <c r="K121" s="190">
        <f>'Operating Expenses'!M165</f>
        <v>0</v>
      </c>
      <c r="L121" s="190">
        <f>'Operating Expenses'!N165</f>
        <v>0</v>
      </c>
      <c r="M121" s="190">
        <f>'Operating Expenses'!O165</f>
        <v>0</v>
      </c>
      <c r="N121" s="196">
        <f>'Operating Expenses'!P165</f>
        <v>0</v>
      </c>
    </row>
    <row r="122" spans="1:14" ht="16" x14ac:dyDescent="0.2">
      <c r="A122" s="215" t="s">
        <v>568</v>
      </c>
      <c r="B122" s="190"/>
      <c r="C122" s="190"/>
      <c r="D122" s="190"/>
      <c r="E122" s="190"/>
      <c r="F122" s="190"/>
      <c r="G122" s="190"/>
      <c r="H122" s="190"/>
      <c r="I122" s="190"/>
      <c r="J122" s="190"/>
      <c r="K122" s="190"/>
      <c r="L122" s="190"/>
      <c r="M122" s="190"/>
      <c r="N122" s="196"/>
    </row>
    <row r="123" spans="1:14" ht="16" x14ac:dyDescent="0.2">
      <c r="A123" s="215" t="s">
        <v>569</v>
      </c>
      <c r="B123" s="190">
        <f>'Operating Expenses'!D167</f>
        <v>0</v>
      </c>
      <c r="C123" s="190">
        <f>'Operating Expenses'!E167</f>
        <v>0</v>
      </c>
      <c r="D123" s="190">
        <f>'Operating Expenses'!F167</f>
        <v>0</v>
      </c>
      <c r="E123" s="190">
        <f>'Operating Expenses'!G167</f>
        <v>0</v>
      </c>
      <c r="F123" s="190">
        <f>'Operating Expenses'!H167</f>
        <v>0</v>
      </c>
      <c r="G123" s="190">
        <f>'Operating Expenses'!I167</f>
        <v>0</v>
      </c>
      <c r="H123" s="190">
        <f>'Operating Expenses'!J167</f>
        <v>0</v>
      </c>
      <c r="I123" s="190">
        <f>'Operating Expenses'!K167</f>
        <v>0</v>
      </c>
      <c r="J123" s="190">
        <f>'Operating Expenses'!L167</f>
        <v>0</v>
      </c>
      <c r="K123" s="190">
        <f>'Operating Expenses'!M167</f>
        <v>0</v>
      </c>
      <c r="L123" s="190">
        <f>'Operating Expenses'!N167</f>
        <v>0</v>
      </c>
      <c r="M123" s="190">
        <f>'Operating Expenses'!O167</f>
        <v>0</v>
      </c>
      <c r="N123" s="196">
        <f>'Operating Expenses'!P167</f>
        <v>0</v>
      </c>
    </row>
    <row r="124" spans="1:14" ht="16" x14ac:dyDescent="0.2">
      <c r="A124" s="215" t="s">
        <v>570</v>
      </c>
      <c r="B124" s="190">
        <f>'Operating Expenses'!D168</f>
        <v>0</v>
      </c>
      <c r="C124" s="190">
        <f>'Operating Expenses'!E168</f>
        <v>0</v>
      </c>
      <c r="D124" s="190">
        <f>'Operating Expenses'!F168</f>
        <v>0</v>
      </c>
      <c r="E124" s="190">
        <f>'Operating Expenses'!G168</f>
        <v>0</v>
      </c>
      <c r="F124" s="190">
        <f>'Operating Expenses'!H168</f>
        <v>0</v>
      </c>
      <c r="G124" s="190">
        <f>'Operating Expenses'!I168</f>
        <v>0</v>
      </c>
      <c r="H124" s="190">
        <f>'Operating Expenses'!J168</f>
        <v>0</v>
      </c>
      <c r="I124" s="190">
        <f>'Operating Expenses'!K168</f>
        <v>0</v>
      </c>
      <c r="J124" s="190">
        <f>'Operating Expenses'!L168</f>
        <v>0</v>
      </c>
      <c r="K124" s="190">
        <f>'Operating Expenses'!M168</f>
        <v>0</v>
      </c>
      <c r="L124" s="190">
        <f>'Operating Expenses'!N168</f>
        <v>0</v>
      </c>
      <c r="M124" s="190">
        <f>'Operating Expenses'!O168</f>
        <v>0</v>
      </c>
      <c r="N124" s="196">
        <f>'Operating Expenses'!P168</f>
        <v>0</v>
      </c>
    </row>
    <row r="125" spans="1:14" ht="16" x14ac:dyDescent="0.2">
      <c r="A125" s="215" t="s">
        <v>571</v>
      </c>
      <c r="B125" s="190">
        <f>'Operating Expenses'!D169</f>
        <v>0</v>
      </c>
      <c r="C125" s="190">
        <f>'Operating Expenses'!E169</f>
        <v>0</v>
      </c>
      <c r="D125" s="190">
        <f>'Operating Expenses'!F169</f>
        <v>0</v>
      </c>
      <c r="E125" s="190">
        <f>'Operating Expenses'!G169</f>
        <v>0</v>
      </c>
      <c r="F125" s="190">
        <f>'Operating Expenses'!H169</f>
        <v>0</v>
      </c>
      <c r="G125" s="190">
        <f>'Operating Expenses'!I169</f>
        <v>0</v>
      </c>
      <c r="H125" s="190">
        <f>'Operating Expenses'!J169</f>
        <v>0</v>
      </c>
      <c r="I125" s="190">
        <f>'Operating Expenses'!K169</f>
        <v>0</v>
      </c>
      <c r="J125" s="190">
        <f>'Operating Expenses'!L169</f>
        <v>0</v>
      </c>
      <c r="K125" s="190">
        <f>'Operating Expenses'!M169</f>
        <v>0</v>
      </c>
      <c r="L125" s="190">
        <f>'Operating Expenses'!N169</f>
        <v>0</v>
      </c>
      <c r="M125" s="190">
        <f>'Operating Expenses'!O169</f>
        <v>0</v>
      </c>
      <c r="N125" s="196">
        <f>'Operating Expenses'!P169</f>
        <v>0</v>
      </c>
    </row>
    <row r="126" spans="1:14" ht="16" x14ac:dyDescent="0.2">
      <c r="A126" s="215" t="s">
        <v>572</v>
      </c>
      <c r="B126" s="190">
        <f>'Operating Expenses'!D170</f>
        <v>0</v>
      </c>
      <c r="C126" s="190">
        <f>'Operating Expenses'!E170</f>
        <v>0</v>
      </c>
      <c r="D126" s="190">
        <f>'Operating Expenses'!F170</f>
        <v>0</v>
      </c>
      <c r="E126" s="190">
        <f>'Operating Expenses'!G170</f>
        <v>0</v>
      </c>
      <c r="F126" s="190">
        <f>'Operating Expenses'!H170</f>
        <v>0</v>
      </c>
      <c r="G126" s="190">
        <f>'Operating Expenses'!I170</f>
        <v>0</v>
      </c>
      <c r="H126" s="190">
        <f>'Operating Expenses'!J170</f>
        <v>0</v>
      </c>
      <c r="I126" s="190">
        <f>'Operating Expenses'!K170</f>
        <v>0</v>
      </c>
      <c r="J126" s="190">
        <f>'Operating Expenses'!L170</f>
        <v>0</v>
      </c>
      <c r="K126" s="190">
        <f>'Operating Expenses'!M170</f>
        <v>0</v>
      </c>
      <c r="L126" s="190">
        <f>'Operating Expenses'!N170</f>
        <v>0</v>
      </c>
      <c r="M126" s="190">
        <f>'Operating Expenses'!O170</f>
        <v>0</v>
      </c>
      <c r="N126" s="196">
        <f>'Operating Expenses'!P170</f>
        <v>0</v>
      </c>
    </row>
    <row r="127" spans="1:14" ht="16" x14ac:dyDescent="0.2">
      <c r="A127" s="215" t="s">
        <v>573</v>
      </c>
      <c r="B127" s="190">
        <f>'Operating Expenses'!D171</f>
        <v>0</v>
      </c>
      <c r="C127" s="190">
        <f>'Operating Expenses'!E171</f>
        <v>0</v>
      </c>
      <c r="D127" s="190">
        <f>'Operating Expenses'!F171</f>
        <v>0</v>
      </c>
      <c r="E127" s="190">
        <f>'Operating Expenses'!G171</f>
        <v>0</v>
      </c>
      <c r="F127" s="190">
        <f>'Operating Expenses'!H171</f>
        <v>0</v>
      </c>
      <c r="G127" s="190">
        <f>'Operating Expenses'!I171</f>
        <v>0</v>
      </c>
      <c r="H127" s="190">
        <f>'Operating Expenses'!J171</f>
        <v>0</v>
      </c>
      <c r="I127" s="190">
        <f>'Operating Expenses'!K171</f>
        <v>0</v>
      </c>
      <c r="J127" s="190">
        <f>'Operating Expenses'!L171</f>
        <v>0</v>
      </c>
      <c r="K127" s="190">
        <f>'Operating Expenses'!M171</f>
        <v>0</v>
      </c>
      <c r="L127" s="190">
        <f>'Operating Expenses'!N171</f>
        <v>0</v>
      </c>
      <c r="M127" s="190">
        <f>'Operating Expenses'!O171</f>
        <v>0</v>
      </c>
      <c r="N127" s="196">
        <f>'Operating Expenses'!P171</f>
        <v>0</v>
      </c>
    </row>
    <row r="128" spans="1:14" ht="16" x14ac:dyDescent="0.2">
      <c r="A128" s="215" t="s">
        <v>574</v>
      </c>
      <c r="B128" s="190">
        <f>'Operating Expenses'!D172</f>
        <v>0</v>
      </c>
      <c r="C128" s="190">
        <f>'Operating Expenses'!E172</f>
        <v>0</v>
      </c>
      <c r="D128" s="190">
        <f>'Operating Expenses'!F172</f>
        <v>0</v>
      </c>
      <c r="E128" s="190">
        <f>'Operating Expenses'!G172</f>
        <v>0</v>
      </c>
      <c r="F128" s="190">
        <f>'Operating Expenses'!H172</f>
        <v>0</v>
      </c>
      <c r="G128" s="190">
        <f>'Operating Expenses'!I172</f>
        <v>0</v>
      </c>
      <c r="H128" s="190">
        <f>'Operating Expenses'!J172</f>
        <v>0</v>
      </c>
      <c r="I128" s="190">
        <f>'Operating Expenses'!K172</f>
        <v>0</v>
      </c>
      <c r="J128" s="190">
        <f>'Operating Expenses'!L172</f>
        <v>0</v>
      </c>
      <c r="K128" s="190">
        <f>'Operating Expenses'!M172</f>
        <v>0</v>
      </c>
      <c r="L128" s="190">
        <f>'Operating Expenses'!N172</f>
        <v>0</v>
      </c>
      <c r="M128" s="190">
        <f>'Operating Expenses'!O172</f>
        <v>0</v>
      </c>
      <c r="N128" s="196">
        <f>'Operating Expenses'!P172</f>
        <v>0</v>
      </c>
    </row>
    <row r="129" spans="1:14" ht="16" x14ac:dyDescent="0.2">
      <c r="A129" s="215" t="s">
        <v>575</v>
      </c>
      <c r="B129" s="190">
        <f>'Operating Expenses'!D173</f>
        <v>0</v>
      </c>
      <c r="C129" s="190">
        <f>'Operating Expenses'!E173</f>
        <v>0</v>
      </c>
      <c r="D129" s="190">
        <f>'Operating Expenses'!F173</f>
        <v>0</v>
      </c>
      <c r="E129" s="190">
        <f>'Operating Expenses'!G173</f>
        <v>0</v>
      </c>
      <c r="F129" s="190">
        <f>'Operating Expenses'!H173</f>
        <v>0</v>
      </c>
      <c r="G129" s="190">
        <f>'Operating Expenses'!I173</f>
        <v>0</v>
      </c>
      <c r="H129" s="190">
        <f>'Operating Expenses'!J173</f>
        <v>0</v>
      </c>
      <c r="I129" s="190">
        <f>'Operating Expenses'!K173</f>
        <v>0</v>
      </c>
      <c r="J129" s="190">
        <f>'Operating Expenses'!L173</f>
        <v>0</v>
      </c>
      <c r="K129" s="190">
        <f>'Operating Expenses'!M173</f>
        <v>0</v>
      </c>
      <c r="L129" s="190">
        <f>'Operating Expenses'!N173</f>
        <v>0</v>
      </c>
      <c r="M129" s="190">
        <f>'Operating Expenses'!O173</f>
        <v>0</v>
      </c>
      <c r="N129" s="196">
        <f>'Operating Expenses'!P173</f>
        <v>0</v>
      </c>
    </row>
    <row r="130" spans="1:14" ht="16" x14ac:dyDescent="0.2">
      <c r="A130" s="215" t="s">
        <v>576</v>
      </c>
      <c r="B130" s="190">
        <f>'Operating Expenses'!D174</f>
        <v>0</v>
      </c>
      <c r="C130" s="190">
        <f>'Operating Expenses'!E174</f>
        <v>0</v>
      </c>
      <c r="D130" s="190">
        <f>'Operating Expenses'!F174</f>
        <v>0</v>
      </c>
      <c r="E130" s="190">
        <f>'Operating Expenses'!G174</f>
        <v>0</v>
      </c>
      <c r="F130" s="190">
        <f>'Operating Expenses'!H174</f>
        <v>0</v>
      </c>
      <c r="G130" s="190">
        <f>'Operating Expenses'!I174</f>
        <v>0</v>
      </c>
      <c r="H130" s="190">
        <f>'Operating Expenses'!J174</f>
        <v>0</v>
      </c>
      <c r="I130" s="190">
        <f>'Operating Expenses'!K174</f>
        <v>0</v>
      </c>
      <c r="J130" s="190">
        <f>'Operating Expenses'!L174</f>
        <v>0</v>
      </c>
      <c r="K130" s="190">
        <f>'Operating Expenses'!M174</f>
        <v>0</v>
      </c>
      <c r="L130" s="190">
        <f>'Operating Expenses'!N174</f>
        <v>0</v>
      </c>
      <c r="M130" s="190">
        <f>'Operating Expenses'!O174</f>
        <v>0</v>
      </c>
      <c r="N130" s="196">
        <f>'Operating Expenses'!P174</f>
        <v>0</v>
      </c>
    </row>
    <row r="131" spans="1:14" ht="16" x14ac:dyDescent="0.2">
      <c r="A131" s="215" t="s">
        <v>577</v>
      </c>
      <c r="B131" s="190">
        <f>'Operating Expenses'!D175</f>
        <v>0</v>
      </c>
      <c r="C131" s="190">
        <f>'Operating Expenses'!E175</f>
        <v>0</v>
      </c>
      <c r="D131" s="190">
        <f>'Operating Expenses'!F175</f>
        <v>0</v>
      </c>
      <c r="E131" s="190">
        <f>'Operating Expenses'!G175</f>
        <v>0</v>
      </c>
      <c r="F131" s="190">
        <f>'Operating Expenses'!H175</f>
        <v>0</v>
      </c>
      <c r="G131" s="190">
        <f>'Operating Expenses'!I175</f>
        <v>0</v>
      </c>
      <c r="H131" s="190">
        <f>'Operating Expenses'!J175</f>
        <v>0</v>
      </c>
      <c r="I131" s="190">
        <f>'Operating Expenses'!K175</f>
        <v>0</v>
      </c>
      <c r="J131" s="190">
        <f>'Operating Expenses'!L175</f>
        <v>0</v>
      </c>
      <c r="K131" s="190">
        <f>'Operating Expenses'!M175</f>
        <v>0</v>
      </c>
      <c r="L131" s="190">
        <f>'Operating Expenses'!N175</f>
        <v>0</v>
      </c>
      <c r="M131" s="190">
        <f>'Operating Expenses'!O175</f>
        <v>0</v>
      </c>
      <c r="N131" s="196">
        <f>'Operating Expenses'!P175</f>
        <v>0</v>
      </c>
    </row>
    <row r="132" spans="1:14" ht="16" x14ac:dyDescent="0.2">
      <c r="A132" s="215" t="s">
        <v>578</v>
      </c>
      <c r="B132" s="190">
        <f>'Operating Expenses'!D176</f>
        <v>0</v>
      </c>
      <c r="C132" s="190">
        <f>'Operating Expenses'!E176</f>
        <v>0</v>
      </c>
      <c r="D132" s="190">
        <f>'Operating Expenses'!F176</f>
        <v>0</v>
      </c>
      <c r="E132" s="190">
        <f>'Operating Expenses'!G176</f>
        <v>0</v>
      </c>
      <c r="F132" s="190">
        <f>'Operating Expenses'!H176</f>
        <v>0</v>
      </c>
      <c r="G132" s="190">
        <f>'Operating Expenses'!I176</f>
        <v>0</v>
      </c>
      <c r="H132" s="190">
        <f>'Operating Expenses'!J176</f>
        <v>0</v>
      </c>
      <c r="I132" s="190">
        <f>'Operating Expenses'!K176</f>
        <v>0</v>
      </c>
      <c r="J132" s="190">
        <f>'Operating Expenses'!L176</f>
        <v>0</v>
      </c>
      <c r="K132" s="190">
        <f>'Operating Expenses'!M176</f>
        <v>0</v>
      </c>
      <c r="L132" s="190">
        <f>'Operating Expenses'!N176</f>
        <v>0</v>
      </c>
      <c r="M132" s="190">
        <f>'Operating Expenses'!O176</f>
        <v>0</v>
      </c>
      <c r="N132" s="196">
        <f>'Operating Expenses'!P176</f>
        <v>0</v>
      </c>
    </row>
    <row r="133" spans="1:14" ht="16" x14ac:dyDescent="0.2">
      <c r="A133" s="215" t="s">
        <v>580</v>
      </c>
      <c r="B133" s="190">
        <f>'Operating Expenses'!D177</f>
        <v>0</v>
      </c>
      <c r="C133" s="190">
        <f>'Operating Expenses'!E177</f>
        <v>0</v>
      </c>
      <c r="D133" s="190">
        <f>'Operating Expenses'!F177</f>
        <v>0</v>
      </c>
      <c r="E133" s="190">
        <f>'Operating Expenses'!G177</f>
        <v>0</v>
      </c>
      <c r="F133" s="190">
        <f>'Operating Expenses'!H177</f>
        <v>0</v>
      </c>
      <c r="G133" s="190">
        <f>'Operating Expenses'!I177</f>
        <v>0</v>
      </c>
      <c r="H133" s="190">
        <f>'Operating Expenses'!J177</f>
        <v>0</v>
      </c>
      <c r="I133" s="190">
        <f>'Operating Expenses'!K177</f>
        <v>0</v>
      </c>
      <c r="J133" s="190">
        <f>'Operating Expenses'!L177</f>
        <v>0</v>
      </c>
      <c r="K133" s="190">
        <f>'Operating Expenses'!M177</f>
        <v>0</v>
      </c>
      <c r="L133" s="190">
        <f>'Operating Expenses'!N177</f>
        <v>0</v>
      </c>
      <c r="M133" s="190">
        <f>'Operating Expenses'!O177</f>
        <v>0</v>
      </c>
      <c r="N133" s="196">
        <f>'Operating Expenses'!P177</f>
        <v>0</v>
      </c>
    </row>
    <row r="134" spans="1:14" ht="16" x14ac:dyDescent="0.2">
      <c r="A134" s="215" t="s">
        <v>581</v>
      </c>
      <c r="B134" s="190">
        <f>'Operating Expenses'!D178</f>
        <v>0</v>
      </c>
      <c r="C134" s="190">
        <f>'Operating Expenses'!E178</f>
        <v>0</v>
      </c>
      <c r="D134" s="190">
        <f>'Operating Expenses'!F178</f>
        <v>0</v>
      </c>
      <c r="E134" s="190">
        <f>'Operating Expenses'!G178</f>
        <v>0</v>
      </c>
      <c r="F134" s="190">
        <f>'Operating Expenses'!H178</f>
        <v>0</v>
      </c>
      <c r="G134" s="190">
        <f>'Operating Expenses'!I178</f>
        <v>0</v>
      </c>
      <c r="H134" s="190">
        <f>'Operating Expenses'!J178</f>
        <v>0</v>
      </c>
      <c r="I134" s="190">
        <f>'Operating Expenses'!K178</f>
        <v>0</v>
      </c>
      <c r="J134" s="190">
        <f>'Operating Expenses'!L178</f>
        <v>0</v>
      </c>
      <c r="K134" s="190">
        <f>'Operating Expenses'!M178</f>
        <v>0</v>
      </c>
      <c r="L134" s="190">
        <f>'Operating Expenses'!N178</f>
        <v>0</v>
      </c>
      <c r="M134" s="190">
        <f>'Operating Expenses'!O178</f>
        <v>0</v>
      </c>
      <c r="N134" s="196">
        <f>'Operating Expenses'!P178</f>
        <v>0</v>
      </c>
    </row>
    <row r="135" spans="1:14" ht="16" x14ac:dyDescent="0.2">
      <c r="A135" s="215" t="s">
        <v>582</v>
      </c>
      <c r="B135" s="190">
        <f>'Operating Expenses'!D179</f>
        <v>0</v>
      </c>
      <c r="C135" s="190">
        <f>'Operating Expenses'!E179</f>
        <v>0</v>
      </c>
      <c r="D135" s="190">
        <f>'Operating Expenses'!F179</f>
        <v>0</v>
      </c>
      <c r="E135" s="190">
        <f>'Operating Expenses'!G179</f>
        <v>0</v>
      </c>
      <c r="F135" s="190">
        <f>'Operating Expenses'!H179</f>
        <v>0</v>
      </c>
      <c r="G135" s="190">
        <f>'Operating Expenses'!I179</f>
        <v>0</v>
      </c>
      <c r="H135" s="190">
        <f>'Operating Expenses'!J179</f>
        <v>0</v>
      </c>
      <c r="I135" s="190">
        <f>'Operating Expenses'!K179</f>
        <v>0</v>
      </c>
      <c r="J135" s="190">
        <f>'Operating Expenses'!L179</f>
        <v>0</v>
      </c>
      <c r="K135" s="190">
        <f>'Operating Expenses'!M179</f>
        <v>0</v>
      </c>
      <c r="L135" s="190">
        <f>'Operating Expenses'!N179</f>
        <v>0</v>
      </c>
      <c r="M135" s="190">
        <f>'Operating Expenses'!O179</f>
        <v>0</v>
      </c>
      <c r="N135" s="196">
        <f>'Operating Expenses'!P179</f>
        <v>0</v>
      </c>
    </row>
    <row r="136" spans="1:14" ht="16" x14ac:dyDescent="0.2">
      <c r="A136" s="215" t="str">
        <f>'Operating Expenses'!$B$54</f>
        <v>Other</v>
      </c>
      <c r="B136" s="190">
        <f>'Operating Expenses'!D180</f>
        <v>0</v>
      </c>
      <c r="C136" s="190">
        <f>'Operating Expenses'!E180</f>
        <v>0</v>
      </c>
      <c r="D136" s="190">
        <f>'Operating Expenses'!F180</f>
        <v>0</v>
      </c>
      <c r="E136" s="190">
        <f>'Operating Expenses'!G180</f>
        <v>0</v>
      </c>
      <c r="F136" s="190">
        <f>'Operating Expenses'!H180</f>
        <v>0</v>
      </c>
      <c r="G136" s="190">
        <f>'Operating Expenses'!I180</f>
        <v>0</v>
      </c>
      <c r="H136" s="190">
        <f>'Operating Expenses'!J180</f>
        <v>0</v>
      </c>
      <c r="I136" s="190">
        <f>'Operating Expenses'!K180</f>
        <v>0</v>
      </c>
      <c r="J136" s="190">
        <f>'Operating Expenses'!L180</f>
        <v>0</v>
      </c>
      <c r="K136" s="190">
        <f>'Operating Expenses'!M180</f>
        <v>0</v>
      </c>
      <c r="L136" s="190">
        <f>'Operating Expenses'!N180</f>
        <v>0</v>
      </c>
      <c r="M136" s="190">
        <f>'Operating Expenses'!O180</f>
        <v>0</v>
      </c>
      <c r="N136" s="196">
        <f>'Operating Expenses'!P180</f>
        <v>0</v>
      </c>
    </row>
    <row r="137" spans="1:14" ht="16" x14ac:dyDescent="0.2">
      <c r="A137" s="215" t="str">
        <f>'Operating Expenses'!$B$55</f>
        <v>Other</v>
      </c>
      <c r="B137" s="190">
        <f>'Operating Expenses'!D181</f>
        <v>0</v>
      </c>
      <c r="C137" s="190">
        <f>'Operating Expenses'!E181</f>
        <v>0</v>
      </c>
      <c r="D137" s="190">
        <f>'Operating Expenses'!F181</f>
        <v>0</v>
      </c>
      <c r="E137" s="190">
        <f>'Operating Expenses'!G181</f>
        <v>0</v>
      </c>
      <c r="F137" s="190">
        <f>'Operating Expenses'!H181</f>
        <v>0</v>
      </c>
      <c r="G137" s="190">
        <f>'Operating Expenses'!I181</f>
        <v>0</v>
      </c>
      <c r="H137" s="190">
        <f>'Operating Expenses'!J181</f>
        <v>0</v>
      </c>
      <c r="I137" s="190">
        <f>'Operating Expenses'!K181</f>
        <v>0</v>
      </c>
      <c r="J137" s="190">
        <f>'Operating Expenses'!L181</f>
        <v>0</v>
      </c>
      <c r="K137" s="190">
        <f>'Operating Expenses'!M181</f>
        <v>0</v>
      </c>
      <c r="L137" s="190">
        <f>'Operating Expenses'!N181</f>
        <v>0</v>
      </c>
      <c r="M137" s="190">
        <f>'Operating Expenses'!O181</f>
        <v>0</v>
      </c>
      <c r="N137" s="196">
        <f>'Operating Expenses'!P181</f>
        <v>0</v>
      </c>
    </row>
    <row r="138" spans="1:14" ht="16" x14ac:dyDescent="0.2">
      <c r="A138" s="215" t="str">
        <f>'Operating Expenses'!$B$56</f>
        <v>Other</v>
      </c>
      <c r="B138" s="190">
        <f>'Operating Expenses'!D182</f>
        <v>0</v>
      </c>
      <c r="C138" s="190">
        <f>'Operating Expenses'!E182</f>
        <v>0</v>
      </c>
      <c r="D138" s="190">
        <f>'Operating Expenses'!F182</f>
        <v>0</v>
      </c>
      <c r="E138" s="190">
        <f>'Operating Expenses'!G182</f>
        <v>0</v>
      </c>
      <c r="F138" s="190">
        <f>'Operating Expenses'!H182</f>
        <v>0</v>
      </c>
      <c r="G138" s="190">
        <f>'Operating Expenses'!I182</f>
        <v>0</v>
      </c>
      <c r="H138" s="190">
        <f>'Operating Expenses'!J182</f>
        <v>0</v>
      </c>
      <c r="I138" s="190">
        <f>'Operating Expenses'!K182</f>
        <v>0</v>
      </c>
      <c r="J138" s="190">
        <f>'Operating Expenses'!L182</f>
        <v>0</v>
      </c>
      <c r="K138" s="190">
        <f>'Operating Expenses'!M182</f>
        <v>0</v>
      </c>
      <c r="L138" s="190">
        <f>'Operating Expenses'!N182</f>
        <v>0</v>
      </c>
      <c r="M138" s="190">
        <f>'Operating Expenses'!O182</f>
        <v>0</v>
      </c>
      <c r="N138" s="196">
        <f>'Operating Expenses'!P182</f>
        <v>0</v>
      </c>
    </row>
    <row r="139" spans="1:14" ht="16" x14ac:dyDescent="0.2">
      <c r="A139" s="216" t="s">
        <v>410</v>
      </c>
      <c r="B139" s="148">
        <f t="shared" ref="B139:N139" si="10">SUM(B109:B138)</f>
        <v>0</v>
      </c>
      <c r="C139" s="148">
        <f t="shared" si="10"/>
        <v>0</v>
      </c>
      <c r="D139" s="148">
        <f t="shared" si="10"/>
        <v>0</v>
      </c>
      <c r="E139" s="148">
        <f t="shared" si="10"/>
        <v>0</v>
      </c>
      <c r="F139" s="148">
        <f t="shared" si="10"/>
        <v>0</v>
      </c>
      <c r="G139" s="148">
        <f t="shared" si="10"/>
        <v>0</v>
      </c>
      <c r="H139" s="148">
        <f t="shared" si="10"/>
        <v>0</v>
      </c>
      <c r="I139" s="148">
        <f t="shared" si="10"/>
        <v>0</v>
      </c>
      <c r="J139" s="148">
        <f t="shared" si="10"/>
        <v>0</v>
      </c>
      <c r="K139" s="148">
        <f t="shared" si="10"/>
        <v>0</v>
      </c>
      <c r="L139" s="148">
        <f t="shared" si="10"/>
        <v>0</v>
      </c>
      <c r="M139" s="148">
        <f t="shared" si="10"/>
        <v>0</v>
      </c>
      <c r="N139" s="217">
        <f t="shared" si="10"/>
        <v>0</v>
      </c>
    </row>
    <row r="140" spans="1:14" ht="16" x14ac:dyDescent="0.2">
      <c r="A140" s="218"/>
      <c r="B140" s="39"/>
      <c r="C140" s="39"/>
      <c r="D140" s="39"/>
      <c r="E140" s="39"/>
      <c r="F140" s="39"/>
      <c r="G140" s="39"/>
      <c r="H140" s="39"/>
      <c r="I140" s="39"/>
      <c r="J140" s="39"/>
      <c r="K140" s="39"/>
      <c r="L140" s="39"/>
      <c r="M140" s="39"/>
      <c r="N140" s="219"/>
    </row>
    <row r="141" spans="1:14" ht="16" x14ac:dyDescent="0.2">
      <c r="A141" s="216" t="s">
        <v>583</v>
      </c>
      <c r="B141" s="148">
        <f t="shared" ref="B141:M141" si="11">+B106-B139</f>
        <v>0</v>
      </c>
      <c r="C141" s="148">
        <f t="shared" si="11"/>
        <v>0</v>
      </c>
      <c r="D141" s="148">
        <f t="shared" si="11"/>
        <v>0</v>
      </c>
      <c r="E141" s="148">
        <f t="shared" si="11"/>
        <v>0</v>
      </c>
      <c r="F141" s="148">
        <f t="shared" si="11"/>
        <v>0</v>
      </c>
      <c r="G141" s="148">
        <f t="shared" si="11"/>
        <v>0</v>
      </c>
      <c r="H141" s="148">
        <f t="shared" si="11"/>
        <v>0</v>
      </c>
      <c r="I141" s="148">
        <f t="shared" si="11"/>
        <v>0</v>
      </c>
      <c r="J141" s="148">
        <f t="shared" si="11"/>
        <v>0</v>
      </c>
      <c r="K141" s="148">
        <f t="shared" si="11"/>
        <v>0</v>
      </c>
      <c r="L141" s="148">
        <f t="shared" si="11"/>
        <v>0</v>
      </c>
      <c r="M141" s="148">
        <f t="shared" si="11"/>
        <v>0</v>
      </c>
      <c r="N141" s="217">
        <f>+N106-N139</f>
        <v>0</v>
      </c>
    </row>
    <row r="142" spans="1:14" ht="16" x14ac:dyDescent="0.2">
      <c r="A142" s="218"/>
      <c r="B142" s="39"/>
      <c r="C142" s="39"/>
      <c r="D142" s="39"/>
      <c r="E142" s="39"/>
      <c r="F142" s="39"/>
      <c r="G142" s="39"/>
      <c r="H142" s="39"/>
      <c r="I142" s="39"/>
      <c r="J142" s="39"/>
      <c r="K142" s="39"/>
      <c r="L142" s="39"/>
      <c r="M142" s="39"/>
      <c r="N142" s="219"/>
    </row>
    <row r="143" spans="1:14" ht="16" x14ac:dyDescent="0.2">
      <c r="A143" s="220" t="s">
        <v>584</v>
      </c>
      <c r="B143" s="85">
        <f>'Cash Flow'!B178</f>
        <v>0</v>
      </c>
      <c r="C143" s="85">
        <f>'Cash Flow'!C178</f>
        <v>0</v>
      </c>
      <c r="D143" s="85">
        <f>'Cash Flow'!D178</f>
        <v>0</v>
      </c>
      <c r="E143" s="85">
        <f>'Cash Flow'!E178</f>
        <v>0</v>
      </c>
      <c r="F143" s="85">
        <f>'Cash Flow'!F178</f>
        <v>0</v>
      </c>
      <c r="G143" s="85">
        <f>'Cash Flow'!G178</f>
        <v>0</v>
      </c>
      <c r="H143" s="85">
        <f>'Cash Flow'!H178</f>
        <v>0</v>
      </c>
      <c r="I143" s="85">
        <f>'Cash Flow'!I178</f>
        <v>0</v>
      </c>
      <c r="J143" s="85">
        <f>'Cash Flow'!J178</f>
        <v>0</v>
      </c>
      <c r="K143" s="85">
        <f>'Cash Flow'!K178</f>
        <v>0</v>
      </c>
      <c r="L143" s="85">
        <f>'Cash Flow'!L178</f>
        <v>0</v>
      </c>
      <c r="M143" s="85">
        <f>'Cash Flow'!M178</f>
        <v>0</v>
      </c>
      <c r="N143" s="193">
        <f>'Cash Flow'!N178</f>
        <v>0</v>
      </c>
    </row>
    <row r="144" spans="1:14" ht="16" x14ac:dyDescent="0.2">
      <c r="A144" s="220" t="s">
        <v>289</v>
      </c>
      <c r="B144" s="85">
        <f>Sales!D138</f>
        <v>0</v>
      </c>
      <c r="C144" s="85">
        <f>Sales!E138</f>
        <v>0</v>
      </c>
      <c r="D144" s="85">
        <f>Sales!F138</f>
        <v>0</v>
      </c>
      <c r="E144" s="85">
        <f>Sales!G138</f>
        <v>0</v>
      </c>
      <c r="F144" s="85">
        <f>Sales!H138</f>
        <v>0</v>
      </c>
      <c r="G144" s="85">
        <f>Sales!I138</f>
        <v>0</v>
      </c>
      <c r="H144" s="85">
        <f>Sales!J138</f>
        <v>0</v>
      </c>
      <c r="I144" s="85">
        <f>Sales!K138</f>
        <v>0</v>
      </c>
      <c r="J144" s="85">
        <f>Sales!L138</f>
        <v>0</v>
      </c>
      <c r="K144" s="85">
        <f>Sales!M138</f>
        <v>0</v>
      </c>
      <c r="L144" s="85">
        <f>Sales!N138</f>
        <v>0</v>
      </c>
      <c r="M144" s="85">
        <f>Sales!O138</f>
        <v>0</v>
      </c>
      <c r="N144" s="193">
        <f>Sales!P138</f>
        <v>0</v>
      </c>
    </row>
    <row r="145" spans="1:14" ht="16" x14ac:dyDescent="0.2">
      <c r="A145" s="180"/>
      <c r="B145" s="103"/>
      <c r="C145" s="103"/>
      <c r="D145" s="103"/>
      <c r="E145" s="103"/>
      <c r="F145" s="103"/>
      <c r="G145" s="103"/>
      <c r="H145" s="103"/>
      <c r="I145" s="103"/>
      <c r="J145" s="103"/>
      <c r="K145" s="103"/>
      <c r="L145" s="103"/>
      <c r="M145" s="103"/>
      <c r="N145" s="214"/>
    </row>
    <row r="146" spans="1:14" ht="17" thickBot="1" x14ac:dyDescent="0.25">
      <c r="A146" s="221" t="s">
        <v>585</v>
      </c>
      <c r="B146" s="222">
        <f t="shared" ref="B146:M146" si="12">+B141-B143+B144</f>
        <v>0</v>
      </c>
      <c r="C146" s="222">
        <f t="shared" si="12"/>
        <v>0</v>
      </c>
      <c r="D146" s="222">
        <f t="shared" si="12"/>
        <v>0</v>
      </c>
      <c r="E146" s="222">
        <f t="shared" si="12"/>
        <v>0</v>
      </c>
      <c r="F146" s="222">
        <f t="shared" si="12"/>
        <v>0</v>
      </c>
      <c r="G146" s="222">
        <f t="shared" si="12"/>
        <v>0</v>
      </c>
      <c r="H146" s="222">
        <f t="shared" si="12"/>
        <v>0</v>
      </c>
      <c r="I146" s="222">
        <f t="shared" si="12"/>
        <v>0</v>
      </c>
      <c r="J146" s="222">
        <f t="shared" si="12"/>
        <v>0</v>
      </c>
      <c r="K146" s="222">
        <f t="shared" si="12"/>
        <v>0</v>
      </c>
      <c r="L146" s="222">
        <f t="shared" si="12"/>
        <v>0</v>
      </c>
      <c r="M146" s="222">
        <f t="shared" si="12"/>
        <v>0</v>
      </c>
      <c r="N146" s="223">
        <f>+N141-N143+N144</f>
        <v>0</v>
      </c>
    </row>
  </sheetData>
  <sheetProtection sheet="1" objects="1" scenarios="1"/>
  <phoneticPr fontId="0" type="noConversion"/>
  <printOptions horizontalCentered="1"/>
  <pageMargins left="0.75" right="0.75" top="1" bottom="1" header="0.5" footer="0.5"/>
  <pageSetup scale="21" orientation="landscape" blackAndWhite="1" horizontalDpi="4294967294" verticalDpi="300" r:id="rId1"/>
  <headerFooter alignWithMargins="0">
    <oddFooter>&amp;C&amp;"Times New Roman,Regular"&amp;12Appendix</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90" r:id="rId4" name="Button 2">
              <controlPr defaultSize="0" print="0" autoFill="0" autoPict="0" macro="[0]!Print_Monthly_Income_Stmt_All_Years">
                <anchor moveWithCells="1">
                  <from>
                    <xdr:col>0</xdr:col>
                    <xdr:colOff>0</xdr:colOff>
                    <xdr:row>1</xdr:row>
                    <xdr:rowOff>0</xdr:rowOff>
                  </from>
                  <to>
                    <xdr:col>1</xdr:col>
                    <xdr:colOff>736600</xdr:colOff>
                    <xdr:row>2</xdr:row>
                    <xdr:rowOff>12700</xdr:rowOff>
                  </to>
                </anchor>
              </controlPr>
            </control>
          </mc:Choice>
          <mc:Fallback/>
        </mc:AlternateContent>
      </controls>
    </mc:Choice>
    <mc:Fallback/>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enableFormatConditionsCalculation="0">
    <pageSetUpPr fitToPage="1"/>
  </sheetPr>
  <dimension ref="A1:O186"/>
  <sheetViews>
    <sheetView workbookViewId="0"/>
  </sheetViews>
  <sheetFormatPr baseColWidth="10" defaultColWidth="8.83203125" defaultRowHeight="13" x14ac:dyDescent="0.15"/>
  <cols>
    <col min="1" max="1" width="42.6640625" customWidth="1"/>
    <col min="2" max="15" width="14.6640625" customWidth="1"/>
  </cols>
  <sheetData>
    <row r="1" spans="1:15" x14ac:dyDescent="0.15">
      <c r="E1" s="56"/>
      <c r="F1" s="56"/>
      <c r="G1" s="56"/>
      <c r="H1" s="56"/>
      <c r="I1" s="56"/>
    </row>
    <row r="2" spans="1:15" ht="16" x14ac:dyDescent="0.2">
      <c r="B2" s="50" t="s">
        <v>259</v>
      </c>
      <c r="E2" s="56"/>
      <c r="F2" s="56"/>
      <c r="G2" s="56"/>
      <c r="H2" s="56"/>
      <c r="I2" s="56"/>
    </row>
    <row r="3" spans="1:15" ht="18" x14ac:dyDescent="0.2">
      <c r="E3" s="56"/>
      <c r="F3" s="720" t="str">
        <f>'Company Info'!E9</f>
        <v>My Company</v>
      </c>
      <c r="G3" s="718"/>
      <c r="H3" s="718"/>
      <c r="I3" s="56"/>
    </row>
    <row r="4" spans="1:15" ht="18" x14ac:dyDescent="0.2">
      <c r="E4" s="56"/>
      <c r="F4" s="718" t="s">
        <v>291</v>
      </c>
      <c r="G4" s="719"/>
      <c r="H4" s="719"/>
      <c r="I4" s="56"/>
    </row>
    <row r="5" spans="1:15" ht="16" x14ac:dyDescent="0.2">
      <c r="C5" s="27"/>
      <c r="E5" s="56"/>
      <c r="F5" s="56"/>
      <c r="G5" s="56"/>
      <c r="H5" s="56"/>
      <c r="I5" s="56"/>
    </row>
    <row r="6" spans="1:15" ht="16" x14ac:dyDescent="0.2">
      <c r="A6" s="209">
        <f>'Company Info'!G10</f>
        <v>2014</v>
      </c>
      <c r="B6" s="57" t="s">
        <v>290</v>
      </c>
      <c r="C6" s="57" t="s">
        <v>320</v>
      </c>
      <c r="D6" s="57" t="s">
        <v>321</v>
      </c>
      <c r="E6" s="57" t="s">
        <v>322</v>
      </c>
      <c r="F6" s="57" t="s">
        <v>323</v>
      </c>
      <c r="G6" s="57" t="s">
        <v>324</v>
      </c>
      <c r="H6" s="57" t="s">
        <v>325</v>
      </c>
      <c r="I6" s="57" t="s">
        <v>326</v>
      </c>
      <c r="J6" s="57" t="s">
        <v>327</v>
      </c>
      <c r="K6" s="57" t="s">
        <v>328</v>
      </c>
      <c r="L6" s="57" t="s">
        <v>329</v>
      </c>
      <c r="M6" s="57" t="s">
        <v>330</v>
      </c>
      <c r="N6" s="57" t="s">
        <v>331</v>
      </c>
      <c r="O6" s="58" t="s">
        <v>332</v>
      </c>
    </row>
    <row r="7" spans="1:15" ht="17" x14ac:dyDescent="0.2">
      <c r="A7" s="12"/>
      <c r="B7" s="60"/>
      <c r="C7" s="61"/>
      <c r="D7" s="61"/>
      <c r="E7" s="61"/>
      <c r="F7" s="61"/>
      <c r="G7" s="61"/>
      <c r="H7" s="61"/>
      <c r="I7" s="61"/>
      <c r="J7" s="61"/>
      <c r="K7" s="62"/>
      <c r="L7" s="62"/>
      <c r="M7" s="62"/>
      <c r="N7" s="63"/>
      <c r="O7" s="117"/>
    </row>
    <row r="8" spans="1:15" ht="17" x14ac:dyDescent="0.2">
      <c r="A8" s="27" t="s">
        <v>536</v>
      </c>
      <c r="B8" s="60"/>
      <c r="C8" s="61"/>
      <c r="D8" s="61"/>
      <c r="E8" s="61"/>
      <c r="F8" s="61"/>
      <c r="G8" s="61"/>
      <c r="H8" s="61"/>
      <c r="I8" s="61"/>
      <c r="J8" s="61"/>
      <c r="K8" s="62"/>
      <c r="L8" s="62"/>
      <c r="M8" s="62"/>
      <c r="N8" s="63"/>
      <c r="O8" s="335"/>
    </row>
    <row r="9" spans="1:15" ht="17" x14ac:dyDescent="0.2">
      <c r="A9" s="12" t="s">
        <v>537</v>
      </c>
      <c r="B9" s="121"/>
      <c r="C9" s="118">
        <f>Sales!D67</f>
        <v>0</v>
      </c>
      <c r="D9" s="118">
        <f>Sales!E67</f>
        <v>0</v>
      </c>
      <c r="E9" s="118">
        <f>Sales!F67</f>
        <v>0</v>
      </c>
      <c r="F9" s="118">
        <f>Sales!G67</f>
        <v>0</v>
      </c>
      <c r="G9" s="118">
        <f>Sales!H67</f>
        <v>0</v>
      </c>
      <c r="H9" s="118">
        <f>Sales!I67</f>
        <v>0</v>
      </c>
      <c r="I9" s="118">
        <f>Sales!J67</f>
        <v>0</v>
      </c>
      <c r="J9" s="118">
        <f>Sales!K67</f>
        <v>0</v>
      </c>
      <c r="K9" s="118">
        <f>Sales!L67</f>
        <v>0</v>
      </c>
      <c r="L9" s="118">
        <f>Sales!M67</f>
        <v>0</v>
      </c>
      <c r="M9" s="118">
        <f>Sales!N67</f>
        <v>0</v>
      </c>
      <c r="N9" s="118">
        <f>Sales!O67</f>
        <v>0</v>
      </c>
      <c r="O9" s="336">
        <f t="shared" ref="O9:O14" si="0">SUM(B9:N9)</f>
        <v>0</v>
      </c>
    </row>
    <row r="10" spans="1:15" ht="17" x14ac:dyDescent="0.2">
      <c r="A10" s="12" t="s">
        <v>538</v>
      </c>
      <c r="B10" s="121"/>
      <c r="C10" s="118">
        <f>Sales!D69-Sales!D70</f>
        <v>0</v>
      </c>
      <c r="D10" s="118">
        <f>Sales!E69-Sales!E70</f>
        <v>0</v>
      </c>
      <c r="E10" s="118">
        <f>Sales!F69-Sales!F70</f>
        <v>0</v>
      </c>
      <c r="F10" s="118">
        <f>Sales!G69-Sales!G70</f>
        <v>0</v>
      </c>
      <c r="G10" s="118">
        <f>Sales!H69-Sales!H70</f>
        <v>0</v>
      </c>
      <c r="H10" s="118">
        <f>Sales!I69-Sales!I70</f>
        <v>0</v>
      </c>
      <c r="I10" s="118">
        <f>Sales!J69-Sales!J70</f>
        <v>0</v>
      </c>
      <c r="J10" s="118">
        <f>Sales!K69-Sales!K70</f>
        <v>0</v>
      </c>
      <c r="K10" s="118">
        <f>Sales!L69-Sales!L70</f>
        <v>0</v>
      </c>
      <c r="L10" s="118">
        <f>Sales!M69-Sales!M70</f>
        <v>0</v>
      </c>
      <c r="M10" s="118">
        <f>Sales!N69-Sales!N70</f>
        <v>0</v>
      </c>
      <c r="N10" s="118">
        <f>Sales!O69-Sales!O70</f>
        <v>0</v>
      </c>
      <c r="O10" s="336">
        <f t="shared" si="0"/>
        <v>0</v>
      </c>
    </row>
    <row r="11" spans="1:15" ht="17" x14ac:dyDescent="0.2">
      <c r="A11" s="12" t="s">
        <v>539</v>
      </c>
      <c r="B11" s="121">
        <f>'Start-up Company Set-Up '!H45</f>
        <v>0</v>
      </c>
      <c r="C11" s="118">
        <f>'Equity &amp; Debt'!C25</f>
        <v>0</v>
      </c>
      <c r="D11" s="118">
        <f>'Equity &amp; Debt'!D25</f>
        <v>0</v>
      </c>
      <c r="E11" s="118">
        <f>'Equity &amp; Debt'!E25</f>
        <v>0</v>
      </c>
      <c r="F11" s="118">
        <f>'Equity &amp; Debt'!F25</f>
        <v>0</v>
      </c>
      <c r="G11" s="118">
        <f>'Equity &amp; Debt'!G25</f>
        <v>0</v>
      </c>
      <c r="H11" s="118">
        <f>'Equity &amp; Debt'!H25</f>
        <v>0</v>
      </c>
      <c r="I11" s="118">
        <f>'Equity &amp; Debt'!I25</f>
        <v>0</v>
      </c>
      <c r="J11" s="118">
        <f>'Equity &amp; Debt'!J25</f>
        <v>0</v>
      </c>
      <c r="K11" s="118">
        <f>'Equity &amp; Debt'!K25</f>
        <v>0</v>
      </c>
      <c r="L11" s="118">
        <f>'Equity &amp; Debt'!L25</f>
        <v>0</v>
      </c>
      <c r="M11" s="118">
        <f>'Equity &amp; Debt'!M25</f>
        <v>0</v>
      </c>
      <c r="N11" s="118">
        <f>'Equity &amp; Debt'!N25</f>
        <v>0</v>
      </c>
      <c r="O11" s="336">
        <f t="shared" si="0"/>
        <v>0</v>
      </c>
    </row>
    <row r="12" spans="1:15" ht="17" x14ac:dyDescent="0.2">
      <c r="A12" s="12" t="s">
        <v>540</v>
      </c>
      <c r="B12" s="121">
        <f>'Start-up Company Set-Up '!H46+'Start-up Company Set-Up '!H47</f>
        <v>0</v>
      </c>
      <c r="C12" s="118">
        <f>'Equity &amp; Debt'!C51+'Equity &amp; Debt'!C91+'Equity &amp; Debt'!C108+'Equity &amp; Debt'!C145</f>
        <v>0</v>
      </c>
      <c r="D12" s="118">
        <f>'Equity &amp; Debt'!D51+'Equity &amp; Debt'!D91+'Equity &amp; Debt'!D108+'Equity &amp; Debt'!D145</f>
        <v>0</v>
      </c>
      <c r="E12" s="118">
        <f>'Equity &amp; Debt'!E51+'Equity &amp; Debt'!E91+'Equity &amp; Debt'!E108+'Equity &amp; Debt'!E145</f>
        <v>0</v>
      </c>
      <c r="F12" s="118">
        <f>'Equity &amp; Debt'!F51+'Equity &amp; Debt'!F91+'Equity &amp; Debt'!F108+'Equity &amp; Debt'!F145</f>
        <v>0</v>
      </c>
      <c r="G12" s="118">
        <f>'Equity &amp; Debt'!G51+'Equity &amp; Debt'!G91+'Equity &amp; Debt'!G108+'Equity &amp; Debt'!G145</f>
        <v>0</v>
      </c>
      <c r="H12" s="118">
        <f>'Equity &amp; Debt'!H51+'Equity &amp; Debt'!H91+'Equity &amp; Debt'!H108+'Equity &amp; Debt'!H145</f>
        <v>0</v>
      </c>
      <c r="I12" s="118">
        <f>'Equity &amp; Debt'!I51+'Equity &amp; Debt'!I91+'Equity &amp; Debt'!I108+'Equity &amp; Debt'!I145</f>
        <v>0</v>
      </c>
      <c r="J12" s="118">
        <f>'Equity &amp; Debt'!J51+'Equity &amp; Debt'!J91+'Equity &amp; Debt'!J108+'Equity &amp; Debt'!J145</f>
        <v>0</v>
      </c>
      <c r="K12" s="118">
        <f>'Equity &amp; Debt'!K51+'Equity &amp; Debt'!K91+'Equity &amp; Debt'!K108+'Equity &amp; Debt'!K145</f>
        <v>0</v>
      </c>
      <c r="L12" s="118">
        <f>'Equity &amp; Debt'!L51+'Equity &amp; Debt'!L91+'Equity &amp; Debt'!L108+'Equity &amp; Debt'!L145</f>
        <v>0</v>
      </c>
      <c r="M12" s="118">
        <f>'Equity &amp; Debt'!M51+'Equity &amp; Debt'!M91+'Equity &amp; Debt'!M108+'Equity &amp; Debt'!M145</f>
        <v>0</v>
      </c>
      <c r="N12" s="118">
        <f>'Equity &amp; Debt'!N51+'Equity &amp; Debt'!N91+'Equity &amp; Debt'!N108+'Equity &amp; Debt'!N145</f>
        <v>0</v>
      </c>
      <c r="O12" s="336">
        <f t="shared" si="0"/>
        <v>0</v>
      </c>
    </row>
    <row r="13" spans="1:15" ht="17" x14ac:dyDescent="0.2">
      <c r="A13" s="12" t="s">
        <v>37</v>
      </c>
      <c r="B13" s="121"/>
      <c r="C13" s="118">
        <f>'Existing Company Set-Up '!G112+'Existing Company Set-Up '!G113</f>
        <v>0</v>
      </c>
      <c r="D13" s="118">
        <f>'Existing Company Set-Up '!H112+'Existing Company Set-Up '!H113</f>
        <v>0</v>
      </c>
      <c r="E13" s="118">
        <f>'Existing Company Set-Up '!I112+'Existing Company Set-Up '!I113</f>
        <v>0</v>
      </c>
      <c r="F13" s="118">
        <f>'Existing Company Set-Up '!J112+'Existing Company Set-Up '!J113</f>
        <v>0</v>
      </c>
      <c r="G13" s="118">
        <f>'Existing Company Set-Up '!K112+'Existing Company Set-Up '!K113</f>
        <v>0</v>
      </c>
      <c r="H13" s="118">
        <f>'Existing Company Set-Up '!L112+'Existing Company Set-Up '!L113</f>
        <v>0</v>
      </c>
      <c r="I13" s="118">
        <f>'Existing Company Set-Up '!M112+'Existing Company Set-Up '!M113</f>
        <v>0</v>
      </c>
      <c r="J13" s="118">
        <f>'Existing Company Set-Up '!N112+'Existing Company Set-Up '!N113</f>
        <v>0</v>
      </c>
      <c r="K13" s="118">
        <f>'Existing Company Set-Up '!O112+'Existing Company Set-Up '!O113</f>
        <v>0</v>
      </c>
      <c r="L13" s="118">
        <f>'Existing Company Set-Up '!P112+'Existing Company Set-Up '!P113</f>
        <v>0</v>
      </c>
      <c r="M13" s="118">
        <f>'Existing Company Set-Up '!Q112+'Existing Company Set-Up '!Q113</f>
        <v>0</v>
      </c>
      <c r="N13" s="118">
        <f>'Existing Company Set-Up '!R112+'Existing Company Set-Up '!R113</f>
        <v>0</v>
      </c>
      <c r="O13" s="336">
        <f t="shared" si="0"/>
        <v>0</v>
      </c>
    </row>
    <row r="14" spans="1:15" ht="17" x14ac:dyDescent="0.2">
      <c r="A14" s="12" t="s">
        <v>292</v>
      </c>
      <c r="B14" s="121"/>
      <c r="C14" s="118">
        <f>Sales!D64</f>
        <v>0</v>
      </c>
      <c r="D14" s="118">
        <f>Sales!E64</f>
        <v>0</v>
      </c>
      <c r="E14" s="118">
        <f>Sales!F64</f>
        <v>0</v>
      </c>
      <c r="F14" s="118">
        <f>Sales!G64</f>
        <v>0</v>
      </c>
      <c r="G14" s="118">
        <f>Sales!H64</f>
        <v>0</v>
      </c>
      <c r="H14" s="118">
        <f>Sales!I64</f>
        <v>0</v>
      </c>
      <c r="I14" s="118">
        <f>Sales!J64</f>
        <v>0</v>
      </c>
      <c r="J14" s="118">
        <f>Sales!K64</f>
        <v>0</v>
      </c>
      <c r="K14" s="118">
        <f>Sales!L64</f>
        <v>0</v>
      </c>
      <c r="L14" s="118">
        <f>Sales!M64</f>
        <v>0</v>
      </c>
      <c r="M14" s="118">
        <f>Sales!N64</f>
        <v>0</v>
      </c>
      <c r="N14" s="118">
        <f>Sales!O64</f>
        <v>0</v>
      </c>
      <c r="O14" s="336">
        <f t="shared" si="0"/>
        <v>0</v>
      </c>
    </row>
    <row r="15" spans="1:15" ht="17" x14ac:dyDescent="0.2">
      <c r="A15" s="64" t="s">
        <v>541</v>
      </c>
      <c r="B15" s="112">
        <f>SUM(B9:B14)</f>
        <v>0</v>
      </c>
      <c r="C15" s="120">
        <f t="shared" ref="C15:N15" si="1">SUM(C9:C14)</f>
        <v>0</v>
      </c>
      <c r="D15" s="120">
        <f t="shared" si="1"/>
        <v>0</v>
      </c>
      <c r="E15" s="120">
        <f t="shared" si="1"/>
        <v>0</v>
      </c>
      <c r="F15" s="120">
        <f t="shared" si="1"/>
        <v>0</v>
      </c>
      <c r="G15" s="120">
        <f t="shared" si="1"/>
        <v>0</v>
      </c>
      <c r="H15" s="120">
        <f t="shared" si="1"/>
        <v>0</v>
      </c>
      <c r="I15" s="120">
        <f t="shared" si="1"/>
        <v>0</v>
      </c>
      <c r="J15" s="120">
        <f t="shared" si="1"/>
        <v>0</v>
      </c>
      <c r="K15" s="120">
        <f t="shared" si="1"/>
        <v>0</v>
      </c>
      <c r="L15" s="120">
        <f t="shared" si="1"/>
        <v>0</v>
      </c>
      <c r="M15" s="120">
        <f t="shared" si="1"/>
        <v>0</v>
      </c>
      <c r="N15" s="120">
        <f t="shared" si="1"/>
        <v>0</v>
      </c>
      <c r="O15" s="338">
        <f>SUM(O9:O14)</f>
        <v>0</v>
      </c>
    </row>
    <row r="16" spans="1:15" ht="17" x14ac:dyDescent="0.2">
      <c r="A16" s="64" t="s">
        <v>542</v>
      </c>
      <c r="B16" s="112">
        <f>B15+B63</f>
        <v>0</v>
      </c>
      <c r="C16" s="133">
        <f>+B64+C15</f>
        <v>0</v>
      </c>
      <c r="D16" s="133">
        <f t="shared" ref="D16:N16" si="2">+C64+D15</f>
        <v>0</v>
      </c>
      <c r="E16" s="133">
        <f t="shared" si="2"/>
        <v>0</v>
      </c>
      <c r="F16" s="133">
        <f t="shared" si="2"/>
        <v>0</v>
      </c>
      <c r="G16" s="133">
        <f t="shared" si="2"/>
        <v>0</v>
      </c>
      <c r="H16" s="133">
        <f t="shared" si="2"/>
        <v>0</v>
      </c>
      <c r="I16" s="133">
        <f t="shared" si="2"/>
        <v>0</v>
      </c>
      <c r="J16" s="133">
        <f t="shared" si="2"/>
        <v>0</v>
      </c>
      <c r="K16" s="133">
        <f t="shared" si="2"/>
        <v>0</v>
      </c>
      <c r="L16" s="133">
        <f t="shared" si="2"/>
        <v>0</v>
      </c>
      <c r="M16" s="133">
        <f t="shared" si="2"/>
        <v>0</v>
      </c>
      <c r="N16" s="133">
        <f t="shared" si="2"/>
        <v>0</v>
      </c>
      <c r="O16" s="338">
        <f>B64+O15</f>
        <v>0</v>
      </c>
    </row>
    <row r="17" spans="1:15" ht="17" x14ac:dyDescent="0.2">
      <c r="A17" s="12"/>
      <c r="B17" s="121"/>
      <c r="C17" s="118"/>
      <c r="D17" s="118"/>
      <c r="E17" s="118"/>
      <c r="F17" s="118"/>
      <c r="G17" s="118"/>
      <c r="H17" s="118"/>
      <c r="I17" s="118"/>
      <c r="J17" s="118"/>
      <c r="K17" s="124"/>
      <c r="L17" s="124"/>
      <c r="M17" s="124"/>
      <c r="N17" s="125"/>
      <c r="O17" s="336"/>
    </row>
    <row r="18" spans="1:15" ht="17" x14ac:dyDescent="0.2">
      <c r="A18" s="27" t="s">
        <v>543</v>
      </c>
      <c r="B18" s="121"/>
      <c r="C18" s="118"/>
      <c r="D18" s="118"/>
      <c r="E18" s="118"/>
      <c r="F18" s="118"/>
      <c r="G18" s="118"/>
      <c r="H18" s="118"/>
      <c r="I18" s="118"/>
      <c r="J18" s="118"/>
      <c r="K18" s="124"/>
      <c r="L18" s="124"/>
      <c r="M18" s="124"/>
      <c r="N18" s="125"/>
      <c r="O18" s="336"/>
    </row>
    <row r="19" spans="1:15" ht="17" x14ac:dyDescent="0.2">
      <c r="A19" s="12" t="s">
        <v>635</v>
      </c>
      <c r="B19" s="164"/>
      <c r="C19" s="165"/>
      <c r="D19" s="165"/>
      <c r="E19" s="165"/>
      <c r="F19" s="165"/>
      <c r="G19" s="165"/>
      <c r="H19" s="165"/>
      <c r="I19" s="165"/>
      <c r="J19" s="165"/>
      <c r="K19" s="205"/>
      <c r="L19" s="205"/>
      <c r="M19" s="205"/>
      <c r="N19" s="136"/>
      <c r="O19" s="336"/>
    </row>
    <row r="20" spans="1:15" ht="17" x14ac:dyDescent="0.2">
      <c r="A20" s="12" t="s">
        <v>631</v>
      </c>
      <c r="B20" s="121">
        <f>'Start-up Company Set-Up '!H59</f>
        <v>0</v>
      </c>
      <c r="C20" s="118">
        <f>Inventory!D54</f>
        <v>0</v>
      </c>
      <c r="D20" s="118">
        <f>Inventory!E54</f>
        <v>0</v>
      </c>
      <c r="E20" s="118">
        <f>Inventory!F54</f>
        <v>0</v>
      </c>
      <c r="F20" s="118">
        <f>Inventory!G54</f>
        <v>0</v>
      </c>
      <c r="G20" s="118">
        <f>Inventory!H54</f>
        <v>0</v>
      </c>
      <c r="H20" s="118">
        <f>Inventory!I54</f>
        <v>0</v>
      </c>
      <c r="I20" s="118">
        <f>Inventory!J54</f>
        <v>0</v>
      </c>
      <c r="J20" s="118">
        <f>Inventory!K54</f>
        <v>0</v>
      </c>
      <c r="K20" s="118">
        <f>Inventory!L54</f>
        <v>0</v>
      </c>
      <c r="L20" s="118">
        <f>Inventory!M54</f>
        <v>0</v>
      </c>
      <c r="M20" s="118">
        <f>Inventory!N54</f>
        <v>0</v>
      </c>
      <c r="N20" s="118">
        <f>Inventory!O54</f>
        <v>0</v>
      </c>
      <c r="O20" s="338">
        <f>SUM(B20:N20)</f>
        <v>0</v>
      </c>
    </row>
    <row r="21" spans="1:15" ht="17" x14ac:dyDescent="0.2">
      <c r="A21" s="12" t="s">
        <v>632</v>
      </c>
      <c r="B21" s="121">
        <v>0</v>
      </c>
      <c r="C21" s="118">
        <f>Inventory!D56</f>
        <v>0</v>
      </c>
      <c r="D21" s="118">
        <f>Inventory!E56</f>
        <v>0</v>
      </c>
      <c r="E21" s="118">
        <f>Inventory!F56</f>
        <v>0</v>
      </c>
      <c r="F21" s="118">
        <f>Inventory!G56</f>
        <v>0</v>
      </c>
      <c r="G21" s="118">
        <f>Inventory!H56</f>
        <v>0</v>
      </c>
      <c r="H21" s="118">
        <f>Inventory!I56</f>
        <v>0</v>
      </c>
      <c r="I21" s="118">
        <f>Inventory!J56</f>
        <v>0</v>
      </c>
      <c r="J21" s="118">
        <f>Inventory!K56</f>
        <v>0</v>
      </c>
      <c r="K21" s="118">
        <f>Inventory!L56</f>
        <v>0</v>
      </c>
      <c r="L21" s="118">
        <f>Inventory!M56</f>
        <v>0</v>
      </c>
      <c r="M21" s="118">
        <f>Inventory!N56</f>
        <v>0</v>
      </c>
      <c r="N21" s="118">
        <f>Inventory!O56</f>
        <v>0</v>
      </c>
      <c r="O21" s="338">
        <f>SUM(B21:N21)</f>
        <v>0</v>
      </c>
    </row>
    <row r="22" spans="1:15" ht="17" x14ac:dyDescent="0.2">
      <c r="A22" s="12" t="s">
        <v>634</v>
      </c>
      <c r="B22" s="121">
        <v>0</v>
      </c>
      <c r="C22" s="118">
        <f>Inventory!D72</f>
        <v>0</v>
      </c>
      <c r="D22" s="118">
        <f>Inventory!E72</f>
        <v>0</v>
      </c>
      <c r="E22" s="118">
        <f>Inventory!F72</f>
        <v>0</v>
      </c>
      <c r="F22" s="118">
        <f>Inventory!G72</f>
        <v>0</v>
      </c>
      <c r="G22" s="118">
        <f>Inventory!H72</f>
        <v>0</v>
      </c>
      <c r="H22" s="118">
        <f>Inventory!I72</f>
        <v>0</v>
      </c>
      <c r="I22" s="118">
        <f>Inventory!J72</f>
        <v>0</v>
      </c>
      <c r="J22" s="118">
        <f>Inventory!K72</f>
        <v>0</v>
      </c>
      <c r="K22" s="118">
        <f>Inventory!L72</f>
        <v>0</v>
      </c>
      <c r="L22" s="118">
        <f>Inventory!M72</f>
        <v>0</v>
      </c>
      <c r="M22" s="118">
        <f>Inventory!N72</f>
        <v>0</v>
      </c>
      <c r="N22" s="118">
        <f>Inventory!O72</f>
        <v>0</v>
      </c>
      <c r="O22" s="338">
        <f>SUM(B22:N22)</f>
        <v>0</v>
      </c>
    </row>
    <row r="23" spans="1:15" ht="17" x14ac:dyDescent="0.2">
      <c r="A23" s="12" t="s">
        <v>387</v>
      </c>
      <c r="B23" s="164"/>
      <c r="C23" s="165"/>
      <c r="D23" s="165"/>
      <c r="E23" s="165"/>
      <c r="F23" s="165"/>
      <c r="G23" s="165"/>
      <c r="H23" s="165"/>
      <c r="I23" s="165"/>
      <c r="J23" s="165"/>
      <c r="K23" s="205"/>
      <c r="L23" s="205"/>
      <c r="M23" s="205"/>
      <c r="N23" s="136"/>
      <c r="O23" s="338"/>
    </row>
    <row r="24" spans="1:15" ht="17" x14ac:dyDescent="0.2">
      <c r="A24" s="12" t="s">
        <v>388</v>
      </c>
      <c r="B24" s="121">
        <f>'Start-up Company Set-Up '!H87</f>
        <v>0</v>
      </c>
      <c r="C24" s="118">
        <f>'Operating Expenses'!D29</f>
        <v>0</v>
      </c>
      <c r="D24" s="118">
        <f>'Operating Expenses'!E29</f>
        <v>0</v>
      </c>
      <c r="E24" s="118">
        <f>'Operating Expenses'!F29</f>
        <v>0</v>
      </c>
      <c r="F24" s="118">
        <f>'Operating Expenses'!G29</f>
        <v>0</v>
      </c>
      <c r="G24" s="118">
        <f>'Operating Expenses'!H29</f>
        <v>0</v>
      </c>
      <c r="H24" s="118">
        <f>'Operating Expenses'!I29</f>
        <v>0</v>
      </c>
      <c r="I24" s="118">
        <f>'Operating Expenses'!J29</f>
        <v>0</v>
      </c>
      <c r="J24" s="118">
        <f>'Operating Expenses'!K29</f>
        <v>0</v>
      </c>
      <c r="K24" s="118">
        <f>'Operating Expenses'!L29</f>
        <v>0</v>
      </c>
      <c r="L24" s="118">
        <f>'Operating Expenses'!M29</f>
        <v>0</v>
      </c>
      <c r="M24" s="118">
        <f>'Operating Expenses'!N29</f>
        <v>0</v>
      </c>
      <c r="N24" s="118">
        <f>'Operating Expenses'!O29</f>
        <v>0</v>
      </c>
      <c r="O24" s="338">
        <f t="shared" ref="O24:O34" si="3">SUM(B24:N24)</f>
        <v>0</v>
      </c>
    </row>
    <row r="25" spans="1:15" ht="17" x14ac:dyDescent="0.2">
      <c r="A25" s="12" t="s">
        <v>389</v>
      </c>
      <c r="B25" s="121">
        <v>0</v>
      </c>
      <c r="C25" s="118">
        <f>'Operating Expenses'!D30</f>
        <v>0</v>
      </c>
      <c r="D25" s="118">
        <f>'Operating Expenses'!E30</f>
        <v>0</v>
      </c>
      <c r="E25" s="118">
        <f>'Operating Expenses'!F30</f>
        <v>0</v>
      </c>
      <c r="F25" s="118">
        <f>'Operating Expenses'!G30</f>
        <v>0</v>
      </c>
      <c r="G25" s="118">
        <f>'Operating Expenses'!H30</f>
        <v>0</v>
      </c>
      <c r="H25" s="118">
        <f>'Operating Expenses'!I30</f>
        <v>0</v>
      </c>
      <c r="I25" s="118">
        <f>'Operating Expenses'!J30</f>
        <v>0</v>
      </c>
      <c r="J25" s="118">
        <f>'Operating Expenses'!K30</f>
        <v>0</v>
      </c>
      <c r="K25" s="118">
        <f>'Operating Expenses'!L30</f>
        <v>0</v>
      </c>
      <c r="L25" s="118">
        <f>'Operating Expenses'!M30</f>
        <v>0</v>
      </c>
      <c r="M25" s="118">
        <f>'Operating Expenses'!N30</f>
        <v>0</v>
      </c>
      <c r="N25" s="118">
        <f>'Operating Expenses'!O30</f>
        <v>0</v>
      </c>
      <c r="O25" s="338">
        <f t="shared" si="3"/>
        <v>0</v>
      </c>
    </row>
    <row r="26" spans="1:15" ht="17" x14ac:dyDescent="0.2">
      <c r="A26" s="12" t="s">
        <v>390</v>
      </c>
      <c r="B26" s="121">
        <v>0</v>
      </c>
      <c r="C26" s="118">
        <f>'Operating Expenses'!D31</f>
        <v>0</v>
      </c>
      <c r="D26" s="118">
        <f>'Operating Expenses'!E31</f>
        <v>0</v>
      </c>
      <c r="E26" s="118">
        <f>'Operating Expenses'!F31</f>
        <v>0</v>
      </c>
      <c r="F26" s="118">
        <f>'Operating Expenses'!G31</f>
        <v>0</v>
      </c>
      <c r="G26" s="118">
        <f>'Operating Expenses'!H31</f>
        <v>0</v>
      </c>
      <c r="H26" s="118">
        <f>'Operating Expenses'!I31</f>
        <v>0</v>
      </c>
      <c r="I26" s="118">
        <f>'Operating Expenses'!J31</f>
        <v>0</v>
      </c>
      <c r="J26" s="118">
        <f>'Operating Expenses'!K31</f>
        <v>0</v>
      </c>
      <c r="K26" s="118">
        <f>'Operating Expenses'!L31</f>
        <v>0</v>
      </c>
      <c r="L26" s="118">
        <f>'Operating Expenses'!M31</f>
        <v>0</v>
      </c>
      <c r="M26" s="118">
        <f>'Operating Expenses'!N31</f>
        <v>0</v>
      </c>
      <c r="N26" s="118">
        <f>'Operating Expenses'!O31</f>
        <v>0</v>
      </c>
      <c r="O26" s="338">
        <f t="shared" si="3"/>
        <v>0</v>
      </c>
    </row>
    <row r="27" spans="1:15" ht="17" x14ac:dyDescent="0.2">
      <c r="A27" s="12" t="s">
        <v>391</v>
      </c>
      <c r="B27" s="121">
        <f>'Start-up Company Set-Up '!H77</f>
        <v>0</v>
      </c>
      <c r="C27" s="118">
        <f>'Operating Expenses'!D32</f>
        <v>0</v>
      </c>
      <c r="D27" s="118">
        <f>'Operating Expenses'!E32</f>
        <v>0</v>
      </c>
      <c r="E27" s="118">
        <f>'Operating Expenses'!F32</f>
        <v>0</v>
      </c>
      <c r="F27" s="118">
        <f>'Operating Expenses'!G32</f>
        <v>0</v>
      </c>
      <c r="G27" s="118">
        <f>'Operating Expenses'!H32</f>
        <v>0</v>
      </c>
      <c r="H27" s="118">
        <f>'Operating Expenses'!I32</f>
        <v>0</v>
      </c>
      <c r="I27" s="118">
        <f>'Operating Expenses'!J32</f>
        <v>0</v>
      </c>
      <c r="J27" s="118">
        <f>'Operating Expenses'!K32</f>
        <v>0</v>
      </c>
      <c r="K27" s="118">
        <f>'Operating Expenses'!L32</f>
        <v>0</v>
      </c>
      <c r="L27" s="118">
        <f>'Operating Expenses'!M32</f>
        <v>0</v>
      </c>
      <c r="M27" s="118">
        <f>'Operating Expenses'!N32</f>
        <v>0</v>
      </c>
      <c r="N27" s="118">
        <f>'Operating Expenses'!O32</f>
        <v>0</v>
      </c>
      <c r="O27" s="338">
        <f t="shared" si="3"/>
        <v>0</v>
      </c>
    </row>
    <row r="28" spans="1:15" ht="17" x14ac:dyDescent="0.2">
      <c r="A28" s="12" t="s">
        <v>392</v>
      </c>
      <c r="B28" s="121">
        <f>'Start-up Company Set-Up '!H74+'Start-up Company Set-Up '!H75+'Start-up Company Set-Up '!H76+'Start-up Company Set-Up '!H90</f>
        <v>0</v>
      </c>
      <c r="C28" s="118">
        <f>'Operating Expenses'!D33</f>
        <v>0</v>
      </c>
      <c r="D28" s="118">
        <f>'Operating Expenses'!E33</f>
        <v>0</v>
      </c>
      <c r="E28" s="118">
        <f>'Operating Expenses'!F33</f>
        <v>0</v>
      </c>
      <c r="F28" s="118">
        <f>'Operating Expenses'!G33</f>
        <v>0</v>
      </c>
      <c r="G28" s="118">
        <f>'Operating Expenses'!H33</f>
        <v>0</v>
      </c>
      <c r="H28" s="118">
        <f>'Operating Expenses'!I33</f>
        <v>0</v>
      </c>
      <c r="I28" s="118">
        <f>'Operating Expenses'!J33</f>
        <v>0</v>
      </c>
      <c r="J28" s="118">
        <f>'Operating Expenses'!K33</f>
        <v>0</v>
      </c>
      <c r="K28" s="118">
        <f>'Operating Expenses'!L33</f>
        <v>0</v>
      </c>
      <c r="L28" s="118">
        <f>'Operating Expenses'!M33</f>
        <v>0</v>
      </c>
      <c r="M28" s="118">
        <f>'Operating Expenses'!N33</f>
        <v>0</v>
      </c>
      <c r="N28" s="118">
        <f>'Operating Expenses'!O33</f>
        <v>0</v>
      </c>
      <c r="O28" s="338">
        <f t="shared" si="3"/>
        <v>0</v>
      </c>
    </row>
    <row r="29" spans="1:15" ht="17" x14ac:dyDescent="0.2">
      <c r="A29" s="12" t="s">
        <v>393</v>
      </c>
      <c r="B29" s="121">
        <f>'Start-up Company Set-Up '!H88+'Start-up Company Set-Up '!H79</f>
        <v>0</v>
      </c>
      <c r="C29" s="118">
        <f>'Operating Expenses'!D34</f>
        <v>0</v>
      </c>
      <c r="D29" s="118">
        <f>'Operating Expenses'!E34</f>
        <v>0</v>
      </c>
      <c r="E29" s="118">
        <f>'Operating Expenses'!F34</f>
        <v>0</v>
      </c>
      <c r="F29" s="118">
        <f>'Operating Expenses'!G34</f>
        <v>0</v>
      </c>
      <c r="G29" s="118">
        <f>'Operating Expenses'!H34</f>
        <v>0</v>
      </c>
      <c r="H29" s="118">
        <f>'Operating Expenses'!I34</f>
        <v>0</v>
      </c>
      <c r="I29" s="118">
        <f>'Operating Expenses'!J34</f>
        <v>0</v>
      </c>
      <c r="J29" s="118">
        <f>'Operating Expenses'!K34</f>
        <v>0</v>
      </c>
      <c r="K29" s="118">
        <f>'Operating Expenses'!L34</f>
        <v>0</v>
      </c>
      <c r="L29" s="118">
        <f>'Operating Expenses'!M34</f>
        <v>0</v>
      </c>
      <c r="M29" s="118">
        <f>'Operating Expenses'!N34</f>
        <v>0</v>
      </c>
      <c r="N29" s="118">
        <f>'Operating Expenses'!O34</f>
        <v>0</v>
      </c>
      <c r="O29" s="338">
        <f t="shared" si="3"/>
        <v>0</v>
      </c>
    </row>
    <row r="30" spans="1:15" ht="17" x14ac:dyDescent="0.2">
      <c r="A30" s="12" t="s">
        <v>674</v>
      </c>
      <c r="B30" s="121">
        <f>'Start-up Company Set-Up '!H80</f>
        <v>0</v>
      </c>
      <c r="C30" s="118">
        <f>'Operating Expenses'!D35</f>
        <v>0</v>
      </c>
      <c r="D30" s="118">
        <f>'Operating Expenses'!E35</f>
        <v>0</v>
      </c>
      <c r="E30" s="118">
        <f>'Operating Expenses'!F35</f>
        <v>0</v>
      </c>
      <c r="F30" s="118">
        <f>'Operating Expenses'!G35</f>
        <v>0</v>
      </c>
      <c r="G30" s="118">
        <f>'Operating Expenses'!H35</f>
        <v>0</v>
      </c>
      <c r="H30" s="118">
        <f>'Operating Expenses'!I35</f>
        <v>0</v>
      </c>
      <c r="I30" s="118">
        <f>'Operating Expenses'!J35</f>
        <v>0</v>
      </c>
      <c r="J30" s="118">
        <f>'Operating Expenses'!K35</f>
        <v>0</v>
      </c>
      <c r="K30" s="118">
        <f>'Operating Expenses'!L35</f>
        <v>0</v>
      </c>
      <c r="L30" s="118">
        <f>'Operating Expenses'!M35</f>
        <v>0</v>
      </c>
      <c r="M30" s="118">
        <f>'Operating Expenses'!N35</f>
        <v>0</v>
      </c>
      <c r="N30" s="118">
        <f>'Operating Expenses'!O35</f>
        <v>0</v>
      </c>
      <c r="O30" s="338">
        <f t="shared" si="3"/>
        <v>0</v>
      </c>
    </row>
    <row r="31" spans="1:15" ht="17" x14ac:dyDescent="0.2">
      <c r="A31" s="12" t="s">
        <v>394</v>
      </c>
      <c r="B31" s="121">
        <v>0</v>
      </c>
      <c r="C31" s="118">
        <f>'Operating Expenses'!D36</f>
        <v>0</v>
      </c>
      <c r="D31" s="118">
        <f>'Operating Expenses'!E36</f>
        <v>0</v>
      </c>
      <c r="E31" s="118">
        <f>'Operating Expenses'!F36</f>
        <v>0</v>
      </c>
      <c r="F31" s="118">
        <f>'Operating Expenses'!G36</f>
        <v>0</v>
      </c>
      <c r="G31" s="118">
        <f>'Operating Expenses'!H36</f>
        <v>0</v>
      </c>
      <c r="H31" s="118">
        <f>'Operating Expenses'!I36</f>
        <v>0</v>
      </c>
      <c r="I31" s="118">
        <f>'Operating Expenses'!J36</f>
        <v>0</v>
      </c>
      <c r="J31" s="118">
        <f>'Operating Expenses'!K36</f>
        <v>0</v>
      </c>
      <c r="K31" s="118">
        <f>'Operating Expenses'!L36</f>
        <v>0</v>
      </c>
      <c r="L31" s="118">
        <f>'Operating Expenses'!M36</f>
        <v>0</v>
      </c>
      <c r="M31" s="118">
        <f>'Operating Expenses'!N36</f>
        <v>0</v>
      </c>
      <c r="N31" s="118">
        <f>'Operating Expenses'!O36</f>
        <v>0</v>
      </c>
      <c r="O31" s="338">
        <f t="shared" si="3"/>
        <v>0</v>
      </c>
    </row>
    <row r="32" spans="1:15" ht="17" x14ac:dyDescent="0.2">
      <c r="A32" s="12" t="s">
        <v>544</v>
      </c>
      <c r="B32" s="121">
        <f>'Start-up Company Set-Up '!H81</f>
        <v>0</v>
      </c>
      <c r="C32" s="118">
        <f>'Operating Expenses'!D37</f>
        <v>0</v>
      </c>
      <c r="D32" s="118">
        <f>'Operating Expenses'!E37</f>
        <v>0</v>
      </c>
      <c r="E32" s="118">
        <f>'Operating Expenses'!F37</f>
        <v>0</v>
      </c>
      <c r="F32" s="118">
        <f>'Operating Expenses'!G37</f>
        <v>0</v>
      </c>
      <c r="G32" s="118">
        <f>'Operating Expenses'!H37</f>
        <v>0</v>
      </c>
      <c r="H32" s="118">
        <f>'Operating Expenses'!I37</f>
        <v>0</v>
      </c>
      <c r="I32" s="118">
        <f>'Operating Expenses'!J37</f>
        <v>0</v>
      </c>
      <c r="J32" s="118">
        <f>'Operating Expenses'!K37</f>
        <v>0</v>
      </c>
      <c r="K32" s="118">
        <f>'Operating Expenses'!L37</f>
        <v>0</v>
      </c>
      <c r="L32" s="118">
        <f>'Operating Expenses'!M37</f>
        <v>0</v>
      </c>
      <c r="M32" s="118">
        <f>'Operating Expenses'!N37</f>
        <v>0</v>
      </c>
      <c r="N32" s="118">
        <f>'Operating Expenses'!O37</f>
        <v>0</v>
      </c>
      <c r="O32" s="338">
        <f t="shared" si="3"/>
        <v>0</v>
      </c>
    </row>
    <row r="33" spans="1:15" ht="17" x14ac:dyDescent="0.2">
      <c r="A33" s="12" t="s">
        <v>692</v>
      </c>
      <c r="B33" s="121">
        <f>'Start-up Company Set-Up '!H82</f>
        <v>0</v>
      </c>
      <c r="C33" s="118">
        <f>'Operating Expenses'!D38</f>
        <v>0</v>
      </c>
      <c r="D33" s="118">
        <f>'Operating Expenses'!E38</f>
        <v>0</v>
      </c>
      <c r="E33" s="118">
        <f>'Operating Expenses'!F38</f>
        <v>0</v>
      </c>
      <c r="F33" s="118">
        <f>'Operating Expenses'!G38</f>
        <v>0</v>
      </c>
      <c r="G33" s="118">
        <f>'Operating Expenses'!H38</f>
        <v>0</v>
      </c>
      <c r="H33" s="118">
        <f>'Operating Expenses'!I38</f>
        <v>0</v>
      </c>
      <c r="I33" s="118">
        <f>'Operating Expenses'!J38</f>
        <v>0</v>
      </c>
      <c r="J33" s="118">
        <f>'Operating Expenses'!K38</f>
        <v>0</v>
      </c>
      <c r="K33" s="118">
        <f>'Operating Expenses'!L38</f>
        <v>0</v>
      </c>
      <c r="L33" s="118">
        <f>'Operating Expenses'!M38</f>
        <v>0</v>
      </c>
      <c r="M33" s="118">
        <f>'Operating Expenses'!N38</f>
        <v>0</v>
      </c>
      <c r="N33" s="118">
        <f>'Operating Expenses'!O38</f>
        <v>0</v>
      </c>
      <c r="O33" s="338">
        <f t="shared" si="3"/>
        <v>0</v>
      </c>
    </row>
    <row r="34" spans="1:15" ht="17" x14ac:dyDescent="0.2">
      <c r="A34" s="12" t="s">
        <v>395</v>
      </c>
      <c r="B34" s="121">
        <v>0</v>
      </c>
      <c r="C34" s="118">
        <f>'Operating Expenses'!D39</f>
        <v>0</v>
      </c>
      <c r="D34" s="118">
        <f>'Operating Expenses'!E39</f>
        <v>0</v>
      </c>
      <c r="E34" s="118">
        <f>'Operating Expenses'!F39</f>
        <v>0</v>
      </c>
      <c r="F34" s="118">
        <f>'Operating Expenses'!G39</f>
        <v>0</v>
      </c>
      <c r="G34" s="118">
        <f>'Operating Expenses'!H39</f>
        <v>0</v>
      </c>
      <c r="H34" s="118">
        <f>'Operating Expenses'!I39</f>
        <v>0</v>
      </c>
      <c r="I34" s="118">
        <f>'Operating Expenses'!J39</f>
        <v>0</v>
      </c>
      <c r="J34" s="118">
        <f>'Operating Expenses'!K39</f>
        <v>0</v>
      </c>
      <c r="K34" s="118">
        <f>'Operating Expenses'!L39</f>
        <v>0</v>
      </c>
      <c r="L34" s="118">
        <f>'Operating Expenses'!M39</f>
        <v>0</v>
      </c>
      <c r="M34" s="118">
        <f>'Operating Expenses'!N39</f>
        <v>0</v>
      </c>
      <c r="N34" s="118">
        <f>'Operating Expenses'!O39</f>
        <v>0</v>
      </c>
      <c r="O34" s="338">
        <f t="shared" si="3"/>
        <v>0</v>
      </c>
    </row>
    <row r="35" spans="1:15" ht="17" x14ac:dyDescent="0.2">
      <c r="A35" s="12" t="s">
        <v>396</v>
      </c>
      <c r="B35" s="164"/>
      <c r="C35" s="165"/>
      <c r="D35" s="165"/>
      <c r="E35" s="165"/>
      <c r="F35" s="165"/>
      <c r="G35" s="165"/>
      <c r="H35" s="165"/>
      <c r="I35" s="165"/>
      <c r="J35" s="165"/>
      <c r="K35" s="165"/>
      <c r="L35" s="165"/>
      <c r="M35" s="165"/>
      <c r="N35" s="165"/>
      <c r="O35" s="338"/>
    </row>
    <row r="36" spans="1:15" ht="17" x14ac:dyDescent="0.2">
      <c r="A36" s="12" t="s">
        <v>397</v>
      </c>
      <c r="B36" s="121">
        <f>'Start-up Company Set-Up '!H84</f>
        <v>0</v>
      </c>
      <c r="C36" s="118">
        <f>'Operating Expenses'!D41</f>
        <v>0</v>
      </c>
      <c r="D36" s="118">
        <f>'Operating Expenses'!E41</f>
        <v>0</v>
      </c>
      <c r="E36" s="118">
        <f>'Operating Expenses'!F41</f>
        <v>0</v>
      </c>
      <c r="F36" s="118">
        <f>'Operating Expenses'!G41</f>
        <v>0</v>
      </c>
      <c r="G36" s="118">
        <f>'Operating Expenses'!H41</f>
        <v>0</v>
      </c>
      <c r="H36" s="118">
        <f>'Operating Expenses'!I41</f>
        <v>0</v>
      </c>
      <c r="I36" s="118">
        <f>'Operating Expenses'!J41</f>
        <v>0</v>
      </c>
      <c r="J36" s="118">
        <f>'Operating Expenses'!K41</f>
        <v>0</v>
      </c>
      <c r="K36" s="118">
        <f>'Operating Expenses'!L41</f>
        <v>0</v>
      </c>
      <c r="L36" s="118">
        <f>'Operating Expenses'!M41</f>
        <v>0</v>
      </c>
      <c r="M36" s="118">
        <f>'Operating Expenses'!N41</f>
        <v>0</v>
      </c>
      <c r="N36" s="118">
        <f>'Operating Expenses'!O41</f>
        <v>0</v>
      </c>
      <c r="O36" s="338">
        <f t="shared" ref="O36:O52" si="4">SUM(B36:N36)</f>
        <v>0</v>
      </c>
    </row>
    <row r="37" spans="1:15" ht="17" x14ac:dyDescent="0.2">
      <c r="A37" s="12" t="s">
        <v>398</v>
      </c>
      <c r="B37" s="121">
        <f>'Start-up Company Set-Up '!H85</f>
        <v>0</v>
      </c>
      <c r="C37" s="118">
        <f>'Operating Expenses'!D42</f>
        <v>0</v>
      </c>
      <c r="D37" s="118">
        <f>'Operating Expenses'!E42</f>
        <v>0</v>
      </c>
      <c r="E37" s="118">
        <f>'Operating Expenses'!F42</f>
        <v>0</v>
      </c>
      <c r="F37" s="118">
        <f>'Operating Expenses'!G42</f>
        <v>0</v>
      </c>
      <c r="G37" s="118">
        <f>'Operating Expenses'!H42</f>
        <v>0</v>
      </c>
      <c r="H37" s="118">
        <f>'Operating Expenses'!I42</f>
        <v>0</v>
      </c>
      <c r="I37" s="118">
        <f>'Operating Expenses'!J42</f>
        <v>0</v>
      </c>
      <c r="J37" s="118">
        <f>'Operating Expenses'!K42</f>
        <v>0</v>
      </c>
      <c r="K37" s="118">
        <f>'Operating Expenses'!L42</f>
        <v>0</v>
      </c>
      <c r="L37" s="118">
        <f>'Operating Expenses'!M42</f>
        <v>0</v>
      </c>
      <c r="M37" s="118">
        <f>'Operating Expenses'!N42</f>
        <v>0</v>
      </c>
      <c r="N37" s="118">
        <f>'Operating Expenses'!O42</f>
        <v>0</v>
      </c>
      <c r="O37" s="338">
        <f t="shared" si="4"/>
        <v>0</v>
      </c>
    </row>
    <row r="38" spans="1:15" ht="17" x14ac:dyDescent="0.2">
      <c r="A38" s="12" t="s">
        <v>399</v>
      </c>
      <c r="B38" s="121">
        <f>'Start-up Company Set-Up '!H86</f>
        <v>0</v>
      </c>
      <c r="C38" s="118">
        <f>'Operating Expenses'!D43</f>
        <v>0</v>
      </c>
      <c r="D38" s="118">
        <f>'Operating Expenses'!E43</f>
        <v>0</v>
      </c>
      <c r="E38" s="118">
        <f>'Operating Expenses'!F43</f>
        <v>0</v>
      </c>
      <c r="F38" s="118">
        <f>'Operating Expenses'!G43</f>
        <v>0</v>
      </c>
      <c r="G38" s="118">
        <f>'Operating Expenses'!H43</f>
        <v>0</v>
      </c>
      <c r="H38" s="118">
        <f>'Operating Expenses'!I43</f>
        <v>0</v>
      </c>
      <c r="I38" s="118">
        <f>'Operating Expenses'!J43</f>
        <v>0</v>
      </c>
      <c r="J38" s="118">
        <f>'Operating Expenses'!K43</f>
        <v>0</v>
      </c>
      <c r="K38" s="118">
        <f>'Operating Expenses'!L43</f>
        <v>0</v>
      </c>
      <c r="L38" s="118">
        <f>'Operating Expenses'!M43</f>
        <v>0</v>
      </c>
      <c r="M38" s="118">
        <f>'Operating Expenses'!N43</f>
        <v>0</v>
      </c>
      <c r="N38" s="118">
        <f>'Operating Expenses'!O43</f>
        <v>0</v>
      </c>
      <c r="O38" s="338">
        <f t="shared" si="4"/>
        <v>0</v>
      </c>
    </row>
    <row r="39" spans="1:15" ht="17" x14ac:dyDescent="0.2">
      <c r="A39" s="12" t="s">
        <v>400</v>
      </c>
      <c r="B39" s="121">
        <f>'Start-up Company Set-Up '!H72+'Start-up Company Set-Up '!H78</f>
        <v>0</v>
      </c>
      <c r="C39" s="118">
        <f>'Operating Expenses'!D44</f>
        <v>0</v>
      </c>
      <c r="D39" s="118">
        <f>'Operating Expenses'!E44</f>
        <v>0</v>
      </c>
      <c r="E39" s="118">
        <f>'Operating Expenses'!F44</f>
        <v>0</v>
      </c>
      <c r="F39" s="118">
        <f>'Operating Expenses'!G44</f>
        <v>0</v>
      </c>
      <c r="G39" s="118">
        <f>'Operating Expenses'!H44</f>
        <v>0</v>
      </c>
      <c r="H39" s="118">
        <f>'Operating Expenses'!I44</f>
        <v>0</v>
      </c>
      <c r="I39" s="118">
        <f>'Operating Expenses'!J44</f>
        <v>0</v>
      </c>
      <c r="J39" s="118">
        <f>'Operating Expenses'!K44</f>
        <v>0</v>
      </c>
      <c r="K39" s="118">
        <f>'Operating Expenses'!L44</f>
        <v>0</v>
      </c>
      <c r="L39" s="118">
        <f>'Operating Expenses'!M44</f>
        <v>0</v>
      </c>
      <c r="M39" s="118">
        <f>'Operating Expenses'!N44</f>
        <v>0</v>
      </c>
      <c r="N39" s="118">
        <f>'Operating Expenses'!O44</f>
        <v>0</v>
      </c>
      <c r="O39" s="338">
        <f t="shared" si="4"/>
        <v>0</v>
      </c>
    </row>
    <row r="40" spans="1:15" ht="17" x14ac:dyDescent="0.2">
      <c r="A40" s="12" t="s">
        <v>401</v>
      </c>
      <c r="B40" s="121">
        <v>0</v>
      </c>
      <c r="C40" s="118">
        <f>'Operating Expenses'!D45</f>
        <v>0</v>
      </c>
      <c r="D40" s="118">
        <f>'Operating Expenses'!E45</f>
        <v>0</v>
      </c>
      <c r="E40" s="118">
        <f>'Operating Expenses'!F45</f>
        <v>0</v>
      </c>
      <c r="F40" s="118">
        <f>'Operating Expenses'!G45</f>
        <v>0</v>
      </c>
      <c r="G40" s="118">
        <f>'Operating Expenses'!H45</f>
        <v>0</v>
      </c>
      <c r="H40" s="118">
        <f>'Operating Expenses'!I45</f>
        <v>0</v>
      </c>
      <c r="I40" s="118">
        <f>'Operating Expenses'!J45</f>
        <v>0</v>
      </c>
      <c r="J40" s="118">
        <f>'Operating Expenses'!K45</f>
        <v>0</v>
      </c>
      <c r="K40" s="118">
        <f>'Operating Expenses'!L45</f>
        <v>0</v>
      </c>
      <c r="L40" s="118">
        <f>'Operating Expenses'!M45</f>
        <v>0</v>
      </c>
      <c r="M40" s="118">
        <f>'Operating Expenses'!N45</f>
        <v>0</v>
      </c>
      <c r="N40" s="118">
        <f>'Operating Expenses'!O45</f>
        <v>0</v>
      </c>
      <c r="O40" s="338">
        <f t="shared" si="4"/>
        <v>0</v>
      </c>
    </row>
    <row r="41" spans="1:15" ht="17" x14ac:dyDescent="0.2">
      <c r="A41" s="12" t="s">
        <v>402</v>
      </c>
      <c r="B41" s="121">
        <f>'Start-up Company Set-Up '!H89</f>
        <v>0</v>
      </c>
      <c r="C41" s="118">
        <f>'Operating Expenses'!D46</f>
        <v>0</v>
      </c>
      <c r="D41" s="118">
        <f>'Operating Expenses'!E46</f>
        <v>0</v>
      </c>
      <c r="E41" s="118">
        <f>'Operating Expenses'!F46</f>
        <v>0</v>
      </c>
      <c r="F41" s="118">
        <f>'Operating Expenses'!G46</f>
        <v>0</v>
      </c>
      <c r="G41" s="118">
        <f>'Operating Expenses'!H46</f>
        <v>0</v>
      </c>
      <c r="H41" s="118">
        <f>'Operating Expenses'!I46</f>
        <v>0</v>
      </c>
      <c r="I41" s="118">
        <f>'Operating Expenses'!J46</f>
        <v>0</v>
      </c>
      <c r="J41" s="118">
        <f>'Operating Expenses'!K46</f>
        <v>0</v>
      </c>
      <c r="K41" s="118">
        <f>'Operating Expenses'!L46</f>
        <v>0</v>
      </c>
      <c r="L41" s="118">
        <f>'Operating Expenses'!M46</f>
        <v>0</v>
      </c>
      <c r="M41" s="118">
        <f>'Operating Expenses'!N46</f>
        <v>0</v>
      </c>
      <c r="N41" s="118">
        <f>'Operating Expenses'!O46</f>
        <v>0</v>
      </c>
      <c r="O41" s="338">
        <f t="shared" si="4"/>
        <v>0</v>
      </c>
    </row>
    <row r="42" spans="1:15" ht="17" x14ac:dyDescent="0.2">
      <c r="A42" s="12" t="s">
        <v>403</v>
      </c>
      <c r="B42" s="121">
        <v>0</v>
      </c>
      <c r="C42" s="118">
        <f>'Operating Expenses'!D47</f>
        <v>0</v>
      </c>
      <c r="D42" s="118">
        <f>'Operating Expenses'!E47</f>
        <v>0</v>
      </c>
      <c r="E42" s="118">
        <f>'Operating Expenses'!F47</f>
        <v>0</v>
      </c>
      <c r="F42" s="118">
        <f>'Operating Expenses'!G47</f>
        <v>0</v>
      </c>
      <c r="G42" s="118">
        <f>'Operating Expenses'!H47</f>
        <v>0</v>
      </c>
      <c r="H42" s="118">
        <f>'Operating Expenses'!I47</f>
        <v>0</v>
      </c>
      <c r="I42" s="118">
        <f>'Operating Expenses'!J47</f>
        <v>0</v>
      </c>
      <c r="J42" s="118">
        <f>'Operating Expenses'!K47</f>
        <v>0</v>
      </c>
      <c r="K42" s="118">
        <f>'Operating Expenses'!L47</f>
        <v>0</v>
      </c>
      <c r="L42" s="118">
        <f>'Operating Expenses'!M47</f>
        <v>0</v>
      </c>
      <c r="M42" s="118">
        <f>'Operating Expenses'!N47</f>
        <v>0</v>
      </c>
      <c r="N42" s="118">
        <f>'Operating Expenses'!O47</f>
        <v>0</v>
      </c>
      <c r="O42" s="338">
        <f t="shared" si="4"/>
        <v>0</v>
      </c>
    </row>
    <row r="43" spans="1:15" ht="17" x14ac:dyDescent="0.2">
      <c r="A43" s="12" t="s">
        <v>404</v>
      </c>
      <c r="B43" s="121">
        <v>0</v>
      </c>
      <c r="C43" s="118">
        <f>'Operating Expenses'!D48</f>
        <v>0</v>
      </c>
      <c r="D43" s="118">
        <f>'Operating Expenses'!E48</f>
        <v>0</v>
      </c>
      <c r="E43" s="118">
        <f>'Operating Expenses'!F48</f>
        <v>0</v>
      </c>
      <c r="F43" s="118">
        <f>'Operating Expenses'!G48</f>
        <v>0</v>
      </c>
      <c r="G43" s="118">
        <f>'Operating Expenses'!H48</f>
        <v>0</v>
      </c>
      <c r="H43" s="118">
        <f>'Operating Expenses'!I48</f>
        <v>0</v>
      </c>
      <c r="I43" s="118">
        <f>'Operating Expenses'!J48</f>
        <v>0</v>
      </c>
      <c r="J43" s="118">
        <f>'Operating Expenses'!K48</f>
        <v>0</v>
      </c>
      <c r="K43" s="118">
        <f>'Operating Expenses'!L48</f>
        <v>0</v>
      </c>
      <c r="L43" s="118">
        <f>'Operating Expenses'!M48</f>
        <v>0</v>
      </c>
      <c r="M43" s="118">
        <f>'Operating Expenses'!N48</f>
        <v>0</v>
      </c>
      <c r="N43" s="118">
        <f>'Operating Expenses'!O48</f>
        <v>0</v>
      </c>
      <c r="O43" s="338">
        <f t="shared" si="4"/>
        <v>0</v>
      </c>
    </row>
    <row r="44" spans="1:15" ht="17" x14ac:dyDescent="0.2">
      <c r="A44" s="12" t="s">
        <v>405</v>
      </c>
      <c r="B44" s="121">
        <v>0</v>
      </c>
      <c r="C44" s="118">
        <f>'Operating Expenses'!D49</f>
        <v>0</v>
      </c>
      <c r="D44" s="118">
        <f>'Operating Expenses'!E49</f>
        <v>0</v>
      </c>
      <c r="E44" s="118">
        <f>'Operating Expenses'!F49</f>
        <v>0</v>
      </c>
      <c r="F44" s="118">
        <f>'Operating Expenses'!G49</f>
        <v>0</v>
      </c>
      <c r="G44" s="118">
        <f>'Operating Expenses'!H49</f>
        <v>0</v>
      </c>
      <c r="H44" s="118">
        <f>'Operating Expenses'!I49</f>
        <v>0</v>
      </c>
      <c r="I44" s="118">
        <f>'Operating Expenses'!J49</f>
        <v>0</v>
      </c>
      <c r="J44" s="118">
        <f>'Operating Expenses'!K49</f>
        <v>0</v>
      </c>
      <c r="K44" s="118">
        <f>'Operating Expenses'!L49</f>
        <v>0</v>
      </c>
      <c r="L44" s="118">
        <f>'Operating Expenses'!M49</f>
        <v>0</v>
      </c>
      <c r="M44" s="118">
        <f>'Operating Expenses'!N49</f>
        <v>0</v>
      </c>
      <c r="N44" s="118">
        <f>'Operating Expenses'!O49</f>
        <v>0</v>
      </c>
      <c r="O44" s="338">
        <f t="shared" si="4"/>
        <v>0</v>
      </c>
    </row>
    <row r="45" spans="1:15" ht="17" x14ac:dyDescent="0.2">
      <c r="A45" s="12" t="s">
        <v>406</v>
      </c>
      <c r="B45" s="121">
        <v>0</v>
      </c>
      <c r="C45" s="118">
        <f>'Operating Expenses'!D50</f>
        <v>0</v>
      </c>
      <c r="D45" s="118">
        <f>'Operating Expenses'!E50</f>
        <v>0</v>
      </c>
      <c r="E45" s="118">
        <f>'Operating Expenses'!F50</f>
        <v>0</v>
      </c>
      <c r="F45" s="118">
        <f>'Operating Expenses'!G50</f>
        <v>0</v>
      </c>
      <c r="G45" s="118">
        <f>'Operating Expenses'!H50</f>
        <v>0</v>
      </c>
      <c r="H45" s="118">
        <f>'Operating Expenses'!I50</f>
        <v>0</v>
      </c>
      <c r="I45" s="118">
        <f>'Operating Expenses'!J50</f>
        <v>0</v>
      </c>
      <c r="J45" s="118">
        <f>'Operating Expenses'!K50</f>
        <v>0</v>
      </c>
      <c r="K45" s="118">
        <f>'Operating Expenses'!L50</f>
        <v>0</v>
      </c>
      <c r="L45" s="118">
        <f>'Operating Expenses'!M50</f>
        <v>0</v>
      </c>
      <c r="M45" s="118">
        <f>'Operating Expenses'!N50</f>
        <v>0</v>
      </c>
      <c r="N45" s="118">
        <f>'Operating Expenses'!O50</f>
        <v>0</v>
      </c>
      <c r="O45" s="338">
        <f t="shared" si="4"/>
        <v>0</v>
      </c>
    </row>
    <row r="46" spans="1:15" ht="17" x14ac:dyDescent="0.2">
      <c r="A46" s="12" t="s">
        <v>407</v>
      </c>
      <c r="B46" s="121">
        <v>0</v>
      </c>
      <c r="C46" s="118">
        <f>'Operating Expenses'!D51</f>
        <v>0</v>
      </c>
      <c r="D46" s="118">
        <f>'Operating Expenses'!E51</f>
        <v>0</v>
      </c>
      <c r="E46" s="118">
        <f>'Operating Expenses'!F51</f>
        <v>0</v>
      </c>
      <c r="F46" s="118">
        <f>'Operating Expenses'!G51</f>
        <v>0</v>
      </c>
      <c r="G46" s="118">
        <f>'Operating Expenses'!H51</f>
        <v>0</v>
      </c>
      <c r="H46" s="118">
        <f>'Operating Expenses'!I51</f>
        <v>0</v>
      </c>
      <c r="I46" s="118">
        <f>'Operating Expenses'!J51</f>
        <v>0</v>
      </c>
      <c r="J46" s="118">
        <f>'Operating Expenses'!K51</f>
        <v>0</v>
      </c>
      <c r="K46" s="118">
        <f>'Operating Expenses'!L51</f>
        <v>0</v>
      </c>
      <c r="L46" s="118">
        <f>'Operating Expenses'!M51</f>
        <v>0</v>
      </c>
      <c r="M46" s="118">
        <f>'Operating Expenses'!N51</f>
        <v>0</v>
      </c>
      <c r="N46" s="118">
        <f>'Operating Expenses'!O51</f>
        <v>0</v>
      </c>
      <c r="O46" s="338">
        <f t="shared" si="4"/>
        <v>0</v>
      </c>
    </row>
    <row r="47" spans="1:15" ht="17" x14ac:dyDescent="0.2">
      <c r="A47" s="12" t="s">
        <v>408</v>
      </c>
      <c r="B47" s="121">
        <f>'Start-up Company Set-Up '!H73</f>
        <v>0</v>
      </c>
      <c r="C47" s="118">
        <f>'Operating Expenses'!D52</f>
        <v>0</v>
      </c>
      <c r="D47" s="118">
        <f>'Operating Expenses'!E52</f>
        <v>0</v>
      </c>
      <c r="E47" s="118">
        <f>'Operating Expenses'!F52</f>
        <v>0</v>
      </c>
      <c r="F47" s="118">
        <f>'Operating Expenses'!G52</f>
        <v>0</v>
      </c>
      <c r="G47" s="118">
        <f>'Operating Expenses'!H52</f>
        <v>0</v>
      </c>
      <c r="H47" s="118">
        <f>'Operating Expenses'!I52</f>
        <v>0</v>
      </c>
      <c r="I47" s="118">
        <f>'Operating Expenses'!J52</f>
        <v>0</v>
      </c>
      <c r="J47" s="118">
        <f>'Operating Expenses'!K52</f>
        <v>0</v>
      </c>
      <c r="K47" s="118">
        <f>'Operating Expenses'!L52</f>
        <v>0</v>
      </c>
      <c r="L47" s="118">
        <f>'Operating Expenses'!M52</f>
        <v>0</v>
      </c>
      <c r="M47" s="118">
        <f>'Operating Expenses'!N52</f>
        <v>0</v>
      </c>
      <c r="N47" s="118">
        <f>'Operating Expenses'!O52</f>
        <v>0</v>
      </c>
      <c r="O47" s="338">
        <f t="shared" si="4"/>
        <v>0</v>
      </c>
    </row>
    <row r="48" spans="1:15" ht="17" x14ac:dyDescent="0.2">
      <c r="A48" s="12" t="s">
        <v>409</v>
      </c>
      <c r="B48" s="121">
        <v>0</v>
      </c>
      <c r="C48" s="118">
        <f>'Operating Expenses'!D53</f>
        <v>0</v>
      </c>
      <c r="D48" s="118">
        <f>'Operating Expenses'!E53</f>
        <v>0</v>
      </c>
      <c r="E48" s="118">
        <f>'Operating Expenses'!F53</f>
        <v>0</v>
      </c>
      <c r="F48" s="118">
        <f>'Operating Expenses'!G53</f>
        <v>0</v>
      </c>
      <c r="G48" s="118">
        <f>'Operating Expenses'!H53</f>
        <v>0</v>
      </c>
      <c r="H48" s="118">
        <f>'Operating Expenses'!I53</f>
        <v>0</v>
      </c>
      <c r="I48" s="118">
        <f>'Operating Expenses'!J53</f>
        <v>0</v>
      </c>
      <c r="J48" s="118">
        <f>'Operating Expenses'!K53</f>
        <v>0</v>
      </c>
      <c r="K48" s="118">
        <f>'Operating Expenses'!L53</f>
        <v>0</v>
      </c>
      <c r="L48" s="118">
        <f>'Operating Expenses'!M53</f>
        <v>0</v>
      </c>
      <c r="M48" s="118">
        <f>'Operating Expenses'!N53</f>
        <v>0</v>
      </c>
      <c r="N48" s="118">
        <f>'Operating Expenses'!O53</f>
        <v>0</v>
      </c>
      <c r="O48" s="338">
        <f t="shared" si="4"/>
        <v>0</v>
      </c>
    </row>
    <row r="49" spans="1:15" ht="17" x14ac:dyDescent="0.2">
      <c r="A49" s="295" t="str">
        <f>'Operating Expenses'!$B$54</f>
        <v>Other</v>
      </c>
      <c r="B49" s="121">
        <v>0</v>
      </c>
      <c r="C49" s="118">
        <f>'Operating Expenses'!D54</f>
        <v>0</v>
      </c>
      <c r="D49" s="118">
        <f>'Operating Expenses'!E54</f>
        <v>0</v>
      </c>
      <c r="E49" s="118">
        <f>'Operating Expenses'!F54</f>
        <v>0</v>
      </c>
      <c r="F49" s="118">
        <f>'Operating Expenses'!G54</f>
        <v>0</v>
      </c>
      <c r="G49" s="118">
        <f>'Operating Expenses'!H54</f>
        <v>0</v>
      </c>
      <c r="H49" s="118">
        <f>'Operating Expenses'!I54</f>
        <v>0</v>
      </c>
      <c r="I49" s="118">
        <f>'Operating Expenses'!J54</f>
        <v>0</v>
      </c>
      <c r="J49" s="118">
        <f>'Operating Expenses'!K54</f>
        <v>0</v>
      </c>
      <c r="K49" s="118">
        <f>'Operating Expenses'!L54</f>
        <v>0</v>
      </c>
      <c r="L49" s="118">
        <f>'Operating Expenses'!M54</f>
        <v>0</v>
      </c>
      <c r="M49" s="118">
        <f>'Operating Expenses'!N54</f>
        <v>0</v>
      </c>
      <c r="N49" s="118">
        <f>'Operating Expenses'!O54</f>
        <v>0</v>
      </c>
      <c r="O49" s="338">
        <f t="shared" si="4"/>
        <v>0</v>
      </c>
    </row>
    <row r="50" spans="1:15" ht="17" x14ac:dyDescent="0.2">
      <c r="A50" s="295" t="str">
        <f>'Operating Expenses'!$B$55</f>
        <v>Other</v>
      </c>
      <c r="B50" s="121">
        <v>0</v>
      </c>
      <c r="C50" s="118">
        <f>'Operating Expenses'!D55</f>
        <v>0</v>
      </c>
      <c r="D50" s="118">
        <f>'Operating Expenses'!E55</f>
        <v>0</v>
      </c>
      <c r="E50" s="118">
        <f>'Operating Expenses'!F55</f>
        <v>0</v>
      </c>
      <c r="F50" s="118">
        <f>'Operating Expenses'!G55</f>
        <v>0</v>
      </c>
      <c r="G50" s="118">
        <f>'Operating Expenses'!H55</f>
        <v>0</v>
      </c>
      <c r="H50" s="118">
        <f>'Operating Expenses'!I55</f>
        <v>0</v>
      </c>
      <c r="I50" s="118">
        <f>'Operating Expenses'!J55</f>
        <v>0</v>
      </c>
      <c r="J50" s="118">
        <f>'Operating Expenses'!K55</f>
        <v>0</v>
      </c>
      <c r="K50" s="118">
        <f>'Operating Expenses'!L55</f>
        <v>0</v>
      </c>
      <c r="L50" s="118">
        <f>'Operating Expenses'!M55</f>
        <v>0</v>
      </c>
      <c r="M50" s="118">
        <f>'Operating Expenses'!N55</f>
        <v>0</v>
      </c>
      <c r="N50" s="118">
        <f>'Operating Expenses'!O55</f>
        <v>0</v>
      </c>
      <c r="O50" s="338">
        <f t="shared" si="4"/>
        <v>0</v>
      </c>
    </row>
    <row r="51" spans="1:15" ht="17" x14ac:dyDescent="0.2">
      <c r="A51" s="295" t="str">
        <f>'Operating Expenses'!$B$56</f>
        <v>Other</v>
      </c>
      <c r="B51" s="121">
        <f>'Start-up Company Set-Up '!H91</f>
        <v>0</v>
      </c>
      <c r="C51" s="118">
        <f>'Operating Expenses'!D56</f>
        <v>0</v>
      </c>
      <c r="D51" s="118">
        <f>'Operating Expenses'!E56</f>
        <v>0</v>
      </c>
      <c r="E51" s="118">
        <f>'Operating Expenses'!F56</f>
        <v>0</v>
      </c>
      <c r="F51" s="118">
        <f>'Operating Expenses'!G56</f>
        <v>0</v>
      </c>
      <c r="G51" s="118">
        <f>'Operating Expenses'!H56</f>
        <v>0</v>
      </c>
      <c r="H51" s="118">
        <f>'Operating Expenses'!I56</f>
        <v>0</v>
      </c>
      <c r="I51" s="118">
        <f>'Operating Expenses'!J56</f>
        <v>0</v>
      </c>
      <c r="J51" s="118">
        <f>'Operating Expenses'!K56</f>
        <v>0</v>
      </c>
      <c r="K51" s="118">
        <f>'Operating Expenses'!L56</f>
        <v>0</v>
      </c>
      <c r="L51" s="118">
        <f>'Operating Expenses'!M56</f>
        <v>0</v>
      </c>
      <c r="M51" s="118">
        <f>'Operating Expenses'!N56</f>
        <v>0</v>
      </c>
      <c r="N51" s="118">
        <f>'Operating Expenses'!O56</f>
        <v>0</v>
      </c>
      <c r="O51" s="338">
        <f t="shared" si="4"/>
        <v>0</v>
      </c>
    </row>
    <row r="52" spans="1:15" ht="17" x14ac:dyDescent="0.2">
      <c r="A52" s="12" t="s">
        <v>693</v>
      </c>
      <c r="B52" s="121">
        <v>0</v>
      </c>
      <c r="C52" s="118">
        <f>'Existing Company Set-Up '!G114</f>
        <v>0</v>
      </c>
      <c r="D52" s="118">
        <f>'Existing Company Set-Up '!H114</f>
        <v>0</v>
      </c>
      <c r="E52" s="118">
        <f>'Existing Company Set-Up '!I114</f>
        <v>0</v>
      </c>
      <c r="F52" s="118">
        <f>'Existing Company Set-Up '!J114</f>
        <v>0</v>
      </c>
      <c r="G52" s="118">
        <f>'Existing Company Set-Up '!K114</f>
        <v>0</v>
      </c>
      <c r="H52" s="118">
        <f>'Existing Company Set-Up '!L114</f>
        <v>0</v>
      </c>
      <c r="I52" s="118">
        <f>'Existing Company Set-Up '!M114</f>
        <v>0</v>
      </c>
      <c r="J52" s="118">
        <f>'Existing Company Set-Up '!N114</f>
        <v>0</v>
      </c>
      <c r="K52" s="118">
        <f>'Existing Company Set-Up '!O114</f>
        <v>0</v>
      </c>
      <c r="L52" s="118">
        <f>'Existing Company Set-Up '!P114</f>
        <v>0</v>
      </c>
      <c r="M52" s="118">
        <f>'Existing Company Set-Up '!Q114</f>
        <v>0</v>
      </c>
      <c r="N52" s="118">
        <f>'Existing Company Set-Up '!R114</f>
        <v>0</v>
      </c>
      <c r="O52" s="338">
        <f t="shared" si="4"/>
        <v>0</v>
      </c>
    </row>
    <row r="53" spans="1:15" ht="17" x14ac:dyDescent="0.2">
      <c r="A53" s="12" t="s">
        <v>545</v>
      </c>
      <c r="B53" s="164"/>
      <c r="C53" s="165"/>
      <c r="D53" s="165"/>
      <c r="E53" s="165"/>
      <c r="F53" s="165"/>
      <c r="G53" s="165"/>
      <c r="H53" s="165"/>
      <c r="I53" s="165"/>
      <c r="J53" s="165"/>
      <c r="K53" s="165"/>
      <c r="L53" s="165"/>
      <c r="M53" s="165"/>
      <c r="N53" s="206"/>
      <c r="O53" s="338"/>
    </row>
    <row r="54" spans="1:15" ht="17" x14ac:dyDescent="0.2">
      <c r="A54" s="12" t="s">
        <v>546</v>
      </c>
      <c r="B54" s="121">
        <f>'Start-up Company Set-Up '!H69</f>
        <v>0</v>
      </c>
      <c r="C54" s="118">
        <f>'Capital Budget'!D172+'Capital Budget'!D174</f>
        <v>0</v>
      </c>
      <c r="D54" s="118">
        <f>'Capital Budget'!E172+'Capital Budget'!E174</f>
        <v>0</v>
      </c>
      <c r="E54" s="118">
        <f>'Capital Budget'!F172+'Capital Budget'!F174</f>
        <v>0</v>
      </c>
      <c r="F54" s="118">
        <f>'Capital Budget'!G172+'Capital Budget'!G174</f>
        <v>0</v>
      </c>
      <c r="G54" s="118">
        <f>'Capital Budget'!H172+'Capital Budget'!H174</f>
        <v>0</v>
      </c>
      <c r="H54" s="118">
        <f>'Capital Budget'!I172+'Capital Budget'!I174</f>
        <v>0</v>
      </c>
      <c r="I54" s="118">
        <f>'Capital Budget'!J172+'Capital Budget'!J174</f>
        <v>0</v>
      </c>
      <c r="J54" s="118">
        <f>'Capital Budget'!K172+'Capital Budget'!K174</f>
        <v>0</v>
      </c>
      <c r="K54" s="118">
        <f>'Capital Budget'!L172+'Capital Budget'!L174</f>
        <v>0</v>
      </c>
      <c r="L54" s="118">
        <f>'Capital Budget'!M172+'Capital Budget'!M174</f>
        <v>0</v>
      </c>
      <c r="M54" s="118">
        <f>'Capital Budget'!N172+'Capital Budget'!N174</f>
        <v>0</v>
      </c>
      <c r="N54" s="118">
        <f>'Capital Budget'!O172+'Capital Budget'!O174</f>
        <v>0</v>
      </c>
      <c r="O54" s="338">
        <f t="shared" ref="O54:O59" si="5">SUM(B54:N54)</f>
        <v>0</v>
      </c>
    </row>
    <row r="55" spans="1:15" ht="17" x14ac:dyDescent="0.2">
      <c r="A55" s="12" t="s">
        <v>547</v>
      </c>
      <c r="B55" s="121">
        <v>0</v>
      </c>
      <c r="C55" s="118">
        <v>0</v>
      </c>
      <c r="D55" s="118">
        <v>0</v>
      </c>
      <c r="E55" s="118">
        <v>0</v>
      </c>
      <c r="F55" s="118">
        <f>IF('Year-End Income Statement'!$C$50&gt;0,'Company Info'!$G$15*'Year-End Income Statement'!$C$50/4,0)</f>
        <v>0</v>
      </c>
      <c r="G55" s="118">
        <v>0</v>
      </c>
      <c r="H55" s="118">
        <f>IF('Year-End Income Statement'!$C$50&gt;0,'Company Info'!$G$15*'Year-End Income Statement'!$C$50/4,0)</f>
        <v>0</v>
      </c>
      <c r="I55" s="118">
        <v>0</v>
      </c>
      <c r="J55" s="118">
        <v>0</v>
      </c>
      <c r="K55" s="118">
        <f>IF('Year-End Income Statement'!$C$50&gt;0,'Company Info'!$G$15*'Year-End Income Statement'!$C$50/4,0)</f>
        <v>0</v>
      </c>
      <c r="L55" s="118">
        <v>0</v>
      </c>
      <c r="M55" s="118">
        <v>0</v>
      </c>
      <c r="N55" s="118">
        <f>IF('Year-End Income Statement'!$C$50&gt;0,'Company Info'!$G$15*'Year-End Income Statement'!$C$50/4,0)</f>
        <v>0</v>
      </c>
      <c r="O55" s="338">
        <f t="shared" si="5"/>
        <v>0</v>
      </c>
    </row>
    <row r="56" spans="1:15" ht="17" x14ac:dyDescent="0.2">
      <c r="A56" s="12" t="s">
        <v>638</v>
      </c>
      <c r="B56" s="121">
        <v>0</v>
      </c>
      <c r="C56" s="118">
        <f>'Equity &amp; Debt'!C60+'Equity &amp; Debt'!C100+'Equity &amp; Debt'!C117+'Equity &amp; Debt'!C154</f>
        <v>0</v>
      </c>
      <c r="D56" s="118">
        <f>'Equity &amp; Debt'!D60+'Equity &amp; Debt'!D100+'Equity &amp; Debt'!D117+'Equity &amp; Debt'!D154</f>
        <v>0</v>
      </c>
      <c r="E56" s="118">
        <f>'Equity &amp; Debt'!E60+'Equity &amp; Debt'!E100+'Equity &amp; Debt'!E117+'Equity &amp; Debt'!E154</f>
        <v>0</v>
      </c>
      <c r="F56" s="118">
        <f>'Equity &amp; Debt'!F60+'Equity &amp; Debt'!F100+'Equity &amp; Debt'!F117+'Equity &amp; Debt'!F154</f>
        <v>0</v>
      </c>
      <c r="G56" s="118">
        <f>'Equity &amp; Debt'!G60+'Equity &amp; Debt'!G100+'Equity &amp; Debt'!G117+'Equity &amp; Debt'!G154</f>
        <v>0</v>
      </c>
      <c r="H56" s="118">
        <f>'Equity &amp; Debt'!H60+'Equity &amp; Debt'!H100+'Equity &amp; Debt'!H117+'Equity &amp; Debt'!H154</f>
        <v>0</v>
      </c>
      <c r="I56" s="118">
        <f>'Equity &amp; Debt'!I60+'Equity &amp; Debt'!I100+'Equity &amp; Debt'!I117+'Equity &amp; Debt'!I154</f>
        <v>0</v>
      </c>
      <c r="J56" s="118">
        <f>'Equity &amp; Debt'!J60+'Equity &amp; Debt'!J100+'Equity &amp; Debt'!J117+'Equity &amp; Debt'!J154</f>
        <v>0</v>
      </c>
      <c r="K56" s="118">
        <f>'Equity &amp; Debt'!K60+'Equity &amp; Debt'!K100+'Equity &amp; Debt'!K117+'Equity &amp; Debt'!K154</f>
        <v>0</v>
      </c>
      <c r="L56" s="118">
        <f>'Equity &amp; Debt'!L60+'Equity &amp; Debt'!L100+'Equity &amp; Debt'!L117+'Equity &amp; Debt'!L154</f>
        <v>0</v>
      </c>
      <c r="M56" s="118">
        <f>'Equity &amp; Debt'!M60+'Equity &amp; Debt'!M100+'Equity &amp; Debt'!M117+'Equity &amp; Debt'!M154</f>
        <v>0</v>
      </c>
      <c r="N56" s="118">
        <f>'Equity &amp; Debt'!N60+'Equity &amp; Debt'!N100+'Equity &amp; Debt'!N117+'Equity &amp; Debt'!N154</f>
        <v>0</v>
      </c>
      <c r="O56" s="338">
        <f t="shared" si="5"/>
        <v>0</v>
      </c>
    </row>
    <row r="57" spans="1:15" ht="17" x14ac:dyDescent="0.2">
      <c r="A57" s="12" t="s">
        <v>548</v>
      </c>
      <c r="B57" s="121">
        <v>0</v>
      </c>
      <c r="C57" s="118">
        <f>'Equity &amp; Debt'!C59+'Equity &amp; Debt'!C99+'Equity &amp; Debt'!C116+'Equity &amp; Debt'!C153</f>
        <v>0</v>
      </c>
      <c r="D57" s="118">
        <f>'Equity &amp; Debt'!D59+'Equity &amp; Debt'!D99+'Equity &amp; Debt'!D116+'Equity &amp; Debt'!D153</f>
        <v>0</v>
      </c>
      <c r="E57" s="118">
        <f>'Equity &amp; Debt'!E59+'Equity &amp; Debt'!E99+'Equity &amp; Debt'!E116+'Equity &amp; Debt'!E153</f>
        <v>0</v>
      </c>
      <c r="F57" s="118">
        <f>'Equity &amp; Debt'!F59+'Equity &amp; Debt'!F99+'Equity &amp; Debt'!F116+'Equity &amp; Debt'!F153</f>
        <v>0</v>
      </c>
      <c r="G57" s="118">
        <f>'Equity &amp; Debt'!G59+'Equity &amp; Debt'!G99+'Equity &amp; Debt'!G116+'Equity &amp; Debt'!G153</f>
        <v>0</v>
      </c>
      <c r="H57" s="118">
        <f>'Equity &amp; Debt'!H59+'Equity &amp; Debt'!H99+'Equity &amp; Debt'!H116+'Equity &amp; Debt'!H153</f>
        <v>0</v>
      </c>
      <c r="I57" s="118">
        <f>'Equity &amp; Debt'!I59+'Equity &amp; Debt'!I99+'Equity &amp; Debt'!I116+'Equity &amp; Debt'!I153</f>
        <v>0</v>
      </c>
      <c r="J57" s="118">
        <f>'Equity &amp; Debt'!J59+'Equity &amp; Debt'!J99+'Equity &amp; Debt'!J116+'Equity &amp; Debt'!J153</f>
        <v>0</v>
      </c>
      <c r="K57" s="118">
        <f>'Equity &amp; Debt'!K59+'Equity &amp; Debt'!K99+'Equity &amp; Debt'!K116+'Equity &amp; Debt'!K153</f>
        <v>0</v>
      </c>
      <c r="L57" s="118">
        <f>'Equity &amp; Debt'!L59+'Equity &amp; Debt'!L99+'Equity &amp; Debt'!L116+'Equity &amp; Debt'!L153</f>
        <v>0</v>
      </c>
      <c r="M57" s="118">
        <f>'Equity &amp; Debt'!M59+'Equity &amp; Debt'!M99+'Equity &amp; Debt'!M116+'Equity &amp; Debt'!M153</f>
        <v>0</v>
      </c>
      <c r="N57" s="118">
        <f>'Equity &amp; Debt'!N59+'Equity &amp; Debt'!N99+'Equity &amp; Debt'!N116+'Equity &amp; Debt'!N153</f>
        <v>0</v>
      </c>
      <c r="O57" s="338">
        <f t="shared" si="5"/>
        <v>0</v>
      </c>
    </row>
    <row r="58" spans="1:15" ht="17" x14ac:dyDescent="0.2">
      <c r="A58" s="12" t="s">
        <v>549</v>
      </c>
      <c r="B58" s="121">
        <v>0</v>
      </c>
      <c r="C58" s="118">
        <f>'Capital Budget'!D166+'Capital Budget'!D167</f>
        <v>0</v>
      </c>
      <c r="D58" s="118">
        <f>'Capital Budget'!E166+'Capital Budget'!E167</f>
        <v>0</v>
      </c>
      <c r="E58" s="118">
        <f>'Capital Budget'!F166+'Capital Budget'!F167</f>
        <v>0</v>
      </c>
      <c r="F58" s="118">
        <f>'Capital Budget'!G166+'Capital Budget'!G167</f>
        <v>0</v>
      </c>
      <c r="G58" s="118">
        <f>'Capital Budget'!H166+'Capital Budget'!H167</f>
        <v>0</v>
      </c>
      <c r="H58" s="118">
        <f>'Capital Budget'!I166+'Capital Budget'!I167</f>
        <v>0</v>
      </c>
      <c r="I58" s="118">
        <f>'Capital Budget'!J166+'Capital Budget'!J167</f>
        <v>0</v>
      </c>
      <c r="J58" s="118">
        <f>'Capital Budget'!K166+'Capital Budget'!K167</f>
        <v>0</v>
      </c>
      <c r="K58" s="118">
        <f>'Capital Budget'!L166+'Capital Budget'!L167</f>
        <v>0</v>
      </c>
      <c r="L58" s="118">
        <f>'Capital Budget'!M166+'Capital Budget'!M167</f>
        <v>0</v>
      </c>
      <c r="M58" s="118">
        <f>'Capital Budget'!N166+'Capital Budget'!N167</f>
        <v>0</v>
      </c>
      <c r="N58" s="118">
        <f>'Capital Budget'!O166+'Capital Budget'!O167</f>
        <v>0</v>
      </c>
      <c r="O58" s="338">
        <f t="shared" si="5"/>
        <v>0</v>
      </c>
    </row>
    <row r="59" spans="1:15" ht="17" x14ac:dyDescent="0.2">
      <c r="A59" s="12" t="s">
        <v>699</v>
      </c>
      <c r="B59" s="121">
        <f>'Start-up Company Set-Up '!H56</f>
        <v>0</v>
      </c>
      <c r="C59" s="118">
        <f>'Capital Budget'!D168+'Capital Budget'!D169+'Existing Company Set-Up '!G115+'Existing Company Set-Up '!G116</f>
        <v>0</v>
      </c>
      <c r="D59" s="118">
        <f>'Capital Budget'!E168+'Capital Budget'!E169+'Existing Company Set-Up '!H115+'Existing Company Set-Up '!H116</f>
        <v>0</v>
      </c>
      <c r="E59" s="118">
        <f>'Capital Budget'!F168+'Capital Budget'!F169+'Existing Company Set-Up '!I115+'Existing Company Set-Up '!I116</f>
        <v>0</v>
      </c>
      <c r="F59" s="118">
        <f>'Capital Budget'!G168+'Capital Budget'!G169+'Existing Company Set-Up '!J115+'Existing Company Set-Up '!J116</f>
        <v>0</v>
      </c>
      <c r="G59" s="118">
        <f>'Capital Budget'!H168+'Capital Budget'!H169+'Existing Company Set-Up '!K115+'Existing Company Set-Up '!K116</f>
        <v>0</v>
      </c>
      <c r="H59" s="118">
        <f>'Capital Budget'!I168+'Capital Budget'!I169+'Existing Company Set-Up '!L115+'Existing Company Set-Up '!L116</f>
        <v>0</v>
      </c>
      <c r="I59" s="118">
        <f>'Capital Budget'!J168+'Capital Budget'!J169+'Existing Company Set-Up '!M115+'Existing Company Set-Up '!M116</f>
        <v>0</v>
      </c>
      <c r="J59" s="118">
        <f>'Capital Budget'!K168+'Capital Budget'!K169+'Existing Company Set-Up '!N115+'Existing Company Set-Up '!N116</f>
        <v>0</v>
      </c>
      <c r="K59" s="118">
        <f>'Capital Budget'!L168+'Capital Budget'!L169+'Existing Company Set-Up '!O115+'Existing Company Set-Up '!O116</f>
        <v>0</v>
      </c>
      <c r="L59" s="118">
        <f>'Capital Budget'!M168+'Capital Budget'!M169+'Existing Company Set-Up '!P115+'Existing Company Set-Up '!P116</f>
        <v>0</v>
      </c>
      <c r="M59" s="118">
        <f>'Capital Budget'!N168+'Capital Budget'!N169+'Existing Company Set-Up '!Q115+'Existing Company Set-Up '!Q116</f>
        <v>0</v>
      </c>
      <c r="N59" s="118">
        <f>'Capital Budget'!O168+'Capital Budget'!O169+'Existing Company Set-Up '!R115+'Existing Company Set-Up '!R116</f>
        <v>0</v>
      </c>
      <c r="O59" s="338">
        <f t="shared" si="5"/>
        <v>0</v>
      </c>
    </row>
    <row r="60" spans="1:15" ht="17" x14ac:dyDescent="0.2">
      <c r="A60" s="64" t="s">
        <v>550</v>
      </c>
      <c r="B60" s="112">
        <f>SUM(B20:B59)</f>
        <v>0</v>
      </c>
      <c r="C60" s="120">
        <f t="shared" ref="C60:N60" si="6">SUM(C20:C59)</f>
        <v>0</v>
      </c>
      <c r="D60" s="120">
        <f t="shared" si="6"/>
        <v>0</v>
      </c>
      <c r="E60" s="120">
        <f t="shared" si="6"/>
        <v>0</v>
      </c>
      <c r="F60" s="120">
        <f t="shared" si="6"/>
        <v>0</v>
      </c>
      <c r="G60" s="120">
        <f t="shared" si="6"/>
        <v>0</v>
      </c>
      <c r="H60" s="120">
        <f t="shared" si="6"/>
        <v>0</v>
      </c>
      <c r="I60" s="120">
        <f t="shared" si="6"/>
        <v>0</v>
      </c>
      <c r="J60" s="120">
        <f t="shared" si="6"/>
        <v>0</v>
      </c>
      <c r="K60" s="120">
        <f t="shared" si="6"/>
        <v>0</v>
      </c>
      <c r="L60" s="120">
        <f t="shared" si="6"/>
        <v>0</v>
      </c>
      <c r="M60" s="120">
        <f t="shared" si="6"/>
        <v>0</v>
      </c>
      <c r="N60" s="120">
        <f t="shared" si="6"/>
        <v>0</v>
      </c>
      <c r="O60" s="338">
        <f>SUM(B60:N60)</f>
        <v>0</v>
      </c>
    </row>
    <row r="61" spans="1:15" ht="17" x14ac:dyDescent="0.2">
      <c r="A61" s="12"/>
      <c r="B61" s="121"/>
      <c r="C61" s="118"/>
      <c r="D61" s="118"/>
      <c r="E61" s="118"/>
      <c r="F61" s="118"/>
      <c r="G61" s="118"/>
      <c r="H61" s="118"/>
      <c r="I61" s="118"/>
      <c r="J61" s="118"/>
      <c r="K61" s="118"/>
      <c r="L61" s="118"/>
      <c r="M61" s="118"/>
      <c r="N61" s="126"/>
      <c r="O61" s="338"/>
    </row>
    <row r="62" spans="1:15" ht="17" x14ac:dyDescent="0.2">
      <c r="A62" s="401" t="s">
        <v>293</v>
      </c>
      <c r="B62" s="138">
        <f>+B15-B60</f>
        <v>0</v>
      </c>
      <c r="C62" s="138">
        <f t="shared" ref="C62:N62" si="7">+C15-C60</f>
        <v>0</v>
      </c>
      <c r="D62" s="138">
        <f t="shared" si="7"/>
        <v>0</v>
      </c>
      <c r="E62" s="138">
        <f t="shared" si="7"/>
        <v>0</v>
      </c>
      <c r="F62" s="138">
        <f t="shared" si="7"/>
        <v>0</v>
      </c>
      <c r="G62" s="138">
        <f t="shared" si="7"/>
        <v>0</v>
      </c>
      <c r="H62" s="138">
        <f t="shared" si="7"/>
        <v>0</v>
      </c>
      <c r="I62" s="138">
        <f t="shared" si="7"/>
        <v>0</v>
      </c>
      <c r="J62" s="138">
        <f t="shared" si="7"/>
        <v>0</v>
      </c>
      <c r="K62" s="138">
        <f t="shared" si="7"/>
        <v>0</v>
      </c>
      <c r="L62" s="138">
        <f t="shared" si="7"/>
        <v>0</v>
      </c>
      <c r="M62" s="138">
        <f t="shared" si="7"/>
        <v>0</v>
      </c>
      <c r="N62" s="140">
        <f t="shared" si="7"/>
        <v>0</v>
      </c>
      <c r="O62" s="338">
        <f>SUM(B62:N62)</f>
        <v>0</v>
      </c>
    </row>
    <row r="63" spans="1:15" ht="17" x14ac:dyDescent="0.2">
      <c r="A63" s="65" t="s">
        <v>551</v>
      </c>
      <c r="B63" s="119">
        <f>'Existing Company Set-Up '!G35</f>
        <v>0</v>
      </c>
      <c r="C63" s="129">
        <f>+B64</f>
        <v>0</v>
      </c>
      <c r="D63" s="129">
        <f t="shared" ref="D63:N63" si="8">+C64</f>
        <v>0</v>
      </c>
      <c r="E63" s="129">
        <f t="shared" si="8"/>
        <v>0</v>
      </c>
      <c r="F63" s="129">
        <f t="shared" si="8"/>
        <v>0</v>
      </c>
      <c r="G63" s="129">
        <f t="shared" si="8"/>
        <v>0</v>
      </c>
      <c r="H63" s="129">
        <f t="shared" si="8"/>
        <v>0</v>
      </c>
      <c r="I63" s="129">
        <f t="shared" si="8"/>
        <v>0</v>
      </c>
      <c r="J63" s="129">
        <f t="shared" si="8"/>
        <v>0</v>
      </c>
      <c r="K63" s="129">
        <f t="shared" si="8"/>
        <v>0</v>
      </c>
      <c r="L63" s="129">
        <f t="shared" si="8"/>
        <v>0</v>
      </c>
      <c r="M63" s="129">
        <f t="shared" si="8"/>
        <v>0</v>
      </c>
      <c r="N63" s="129">
        <f t="shared" si="8"/>
        <v>0</v>
      </c>
      <c r="O63" s="338">
        <f>'Existing Company Set-Up '!G35</f>
        <v>0</v>
      </c>
    </row>
    <row r="64" spans="1:15" ht="17" x14ac:dyDescent="0.2">
      <c r="A64" s="66" t="s">
        <v>552</v>
      </c>
      <c r="B64" s="130">
        <f>+B62+B63</f>
        <v>0</v>
      </c>
      <c r="C64" s="131">
        <f>+C62+C63</f>
        <v>0</v>
      </c>
      <c r="D64" s="131">
        <f t="shared" ref="D64:N64" si="9">+D62+D63</f>
        <v>0</v>
      </c>
      <c r="E64" s="131">
        <f t="shared" si="9"/>
        <v>0</v>
      </c>
      <c r="F64" s="131">
        <f t="shared" si="9"/>
        <v>0</v>
      </c>
      <c r="G64" s="131">
        <f t="shared" si="9"/>
        <v>0</v>
      </c>
      <c r="H64" s="131">
        <f t="shared" si="9"/>
        <v>0</v>
      </c>
      <c r="I64" s="131">
        <f t="shared" si="9"/>
        <v>0</v>
      </c>
      <c r="J64" s="131">
        <f t="shared" si="9"/>
        <v>0</v>
      </c>
      <c r="K64" s="131">
        <f t="shared" si="9"/>
        <v>0</v>
      </c>
      <c r="L64" s="131">
        <f t="shared" si="9"/>
        <v>0</v>
      </c>
      <c r="M64" s="131">
        <f t="shared" si="9"/>
        <v>0</v>
      </c>
      <c r="N64" s="132">
        <f t="shared" si="9"/>
        <v>0</v>
      </c>
      <c r="O64" s="337">
        <f>+O62+O63</f>
        <v>0</v>
      </c>
    </row>
    <row r="65" spans="1:15" ht="17" x14ac:dyDescent="0.2">
      <c r="A65" s="67"/>
      <c r="B65" s="61"/>
      <c r="C65" s="61"/>
      <c r="D65" s="61"/>
      <c r="E65" s="61"/>
      <c r="F65" s="61"/>
      <c r="G65" s="61"/>
      <c r="H65" s="61"/>
      <c r="I65" s="61"/>
      <c r="J65" s="61"/>
      <c r="K65" s="61"/>
      <c r="L65" s="61"/>
      <c r="M65" s="67"/>
      <c r="N65" s="67"/>
      <c r="O65" s="67"/>
    </row>
    <row r="66" spans="1:15" ht="17" x14ac:dyDescent="0.2">
      <c r="A66" s="67"/>
      <c r="B66" s="61"/>
      <c r="C66" s="61"/>
      <c r="D66" s="450"/>
      <c r="E66" s="450"/>
      <c r="F66" s="450"/>
      <c r="G66" s="450"/>
      <c r="H66" s="450"/>
      <c r="I66" s="61"/>
      <c r="J66" s="61"/>
      <c r="K66" s="61"/>
      <c r="L66" s="61"/>
      <c r="M66" s="67"/>
      <c r="N66" s="67"/>
      <c r="O66" s="67"/>
    </row>
    <row r="67" spans="1:15" ht="16" x14ac:dyDescent="0.2">
      <c r="A67" s="209">
        <f>+A6+1</f>
        <v>2015</v>
      </c>
      <c r="B67" s="57" t="s">
        <v>320</v>
      </c>
      <c r="C67" s="57" t="s">
        <v>321</v>
      </c>
      <c r="D67" s="57" t="s">
        <v>322</v>
      </c>
      <c r="E67" s="57" t="s">
        <v>323</v>
      </c>
      <c r="F67" s="57" t="s">
        <v>324</v>
      </c>
      <c r="G67" s="57" t="s">
        <v>325</v>
      </c>
      <c r="H67" s="57" t="s">
        <v>326</v>
      </c>
      <c r="I67" s="57" t="s">
        <v>327</v>
      </c>
      <c r="J67" s="57" t="s">
        <v>328</v>
      </c>
      <c r="K67" s="57" t="s">
        <v>329</v>
      </c>
      <c r="L67" s="57" t="s">
        <v>330</v>
      </c>
      <c r="M67" s="57" t="s">
        <v>331</v>
      </c>
      <c r="N67" s="58" t="s">
        <v>332</v>
      </c>
    </row>
    <row r="68" spans="1:15" ht="17" x14ac:dyDescent="0.2">
      <c r="A68" s="12"/>
      <c r="B68" s="60"/>
      <c r="C68" s="61"/>
      <c r="D68" s="61"/>
      <c r="E68" s="61"/>
      <c r="F68" s="61"/>
      <c r="G68" s="61"/>
      <c r="H68" s="61"/>
      <c r="I68" s="61"/>
      <c r="J68" s="61"/>
      <c r="K68" s="62"/>
      <c r="L68" s="62"/>
      <c r="M68" s="62"/>
      <c r="N68" s="339"/>
    </row>
    <row r="69" spans="1:15" ht="17" x14ac:dyDescent="0.2">
      <c r="A69" s="27" t="s">
        <v>536</v>
      </c>
      <c r="B69" s="60"/>
      <c r="C69" s="61"/>
      <c r="D69" s="61"/>
      <c r="E69" s="61"/>
      <c r="F69" s="61"/>
      <c r="G69" s="61"/>
      <c r="H69" s="61"/>
      <c r="I69" s="61"/>
      <c r="J69" s="61"/>
      <c r="K69" s="62"/>
      <c r="L69" s="62"/>
      <c r="M69" s="62"/>
      <c r="N69" s="340"/>
    </row>
    <row r="70" spans="1:15" ht="17" x14ac:dyDescent="0.2">
      <c r="A70" s="106" t="s">
        <v>537</v>
      </c>
      <c r="B70" s="118">
        <f>Sales!D104</f>
        <v>0</v>
      </c>
      <c r="C70" s="118">
        <f>Sales!E104</f>
        <v>0</v>
      </c>
      <c r="D70" s="118">
        <f>Sales!F104</f>
        <v>0</v>
      </c>
      <c r="E70" s="118">
        <f>Sales!G104</f>
        <v>0</v>
      </c>
      <c r="F70" s="118">
        <f>Sales!H104</f>
        <v>0</v>
      </c>
      <c r="G70" s="118">
        <f>Sales!I104</f>
        <v>0</v>
      </c>
      <c r="H70" s="118">
        <f>Sales!J104</f>
        <v>0</v>
      </c>
      <c r="I70" s="118">
        <f>Sales!K104</f>
        <v>0</v>
      </c>
      <c r="J70" s="118">
        <f>Sales!L104</f>
        <v>0</v>
      </c>
      <c r="K70" s="118">
        <f>Sales!M104</f>
        <v>0</v>
      </c>
      <c r="L70" s="118">
        <f>Sales!N104</f>
        <v>0</v>
      </c>
      <c r="M70" s="118">
        <f>Sales!O104</f>
        <v>0</v>
      </c>
      <c r="N70" s="336">
        <f t="shared" ref="N70:N75" si="10">SUM(B70:M70)</f>
        <v>0</v>
      </c>
    </row>
    <row r="71" spans="1:15" ht="17" x14ac:dyDescent="0.2">
      <c r="A71" s="106" t="s">
        <v>538</v>
      </c>
      <c r="B71" s="118">
        <f>Sales!D106-Sales!D107</f>
        <v>0</v>
      </c>
      <c r="C71" s="118">
        <f>Sales!E106-Sales!E107</f>
        <v>0</v>
      </c>
      <c r="D71" s="118">
        <f>Sales!F106-Sales!F107</f>
        <v>0</v>
      </c>
      <c r="E71" s="118">
        <f>Sales!G106-Sales!G107</f>
        <v>0</v>
      </c>
      <c r="F71" s="118">
        <f>Sales!H106-Sales!H107</f>
        <v>0</v>
      </c>
      <c r="G71" s="118">
        <f>Sales!I106-Sales!I107</f>
        <v>0</v>
      </c>
      <c r="H71" s="118">
        <f>Sales!J106-Sales!J107</f>
        <v>0</v>
      </c>
      <c r="I71" s="118">
        <f>Sales!K106-Sales!K107</f>
        <v>0</v>
      </c>
      <c r="J71" s="118">
        <f>Sales!L106-Sales!L107</f>
        <v>0</v>
      </c>
      <c r="K71" s="118">
        <f>Sales!M106-Sales!M107</f>
        <v>0</v>
      </c>
      <c r="L71" s="118">
        <f>Sales!N106-Sales!N107</f>
        <v>0</v>
      </c>
      <c r="M71" s="118">
        <f>Sales!O106-Sales!O107</f>
        <v>0</v>
      </c>
      <c r="N71" s="336">
        <f t="shared" si="10"/>
        <v>0</v>
      </c>
    </row>
    <row r="72" spans="1:15" ht="17" x14ac:dyDescent="0.2">
      <c r="A72" s="106" t="s">
        <v>539</v>
      </c>
      <c r="B72" s="118">
        <f>'Equity &amp; Debt'!C26</f>
        <v>0</v>
      </c>
      <c r="C72" s="118">
        <f>'Equity &amp; Debt'!D26</f>
        <v>0</v>
      </c>
      <c r="D72" s="118">
        <f>'Equity &amp; Debt'!E26</f>
        <v>0</v>
      </c>
      <c r="E72" s="118">
        <f>'Equity &amp; Debt'!F26</f>
        <v>0</v>
      </c>
      <c r="F72" s="118">
        <f>'Equity &amp; Debt'!G26</f>
        <v>0</v>
      </c>
      <c r="G72" s="118">
        <f>'Equity &amp; Debt'!H26</f>
        <v>0</v>
      </c>
      <c r="H72" s="118">
        <f>'Equity &amp; Debt'!I26</f>
        <v>0</v>
      </c>
      <c r="I72" s="118">
        <f>'Equity &amp; Debt'!J26</f>
        <v>0</v>
      </c>
      <c r="J72" s="118">
        <f>'Equity &amp; Debt'!K26</f>
        <v>0</v>
      </c>
      <c r="K72" s="118">
        <f>'Equity &amp; Debt'!L26</f>
        <v>0</v>
      </c>
      <c r="L72" s="118">
        <f>'Equity &amp; Debt'!M26</f>
        <v>0</v>
      </c>
      <c r="M72" s="118">
        <f>'Equity &amp; Debt'!N26</f>
        <v>0</v>
      </c>
      <c r="N72" s="336">
        <f t="shared" si="10"/>
        <v>0</v>
      </c>
    </row>
    <row r="73" spans="1:15" ht="17" x14ac:dyDescent="0.2">
      <c r="A73" s="106" t="s">
        <v>540</v>
      </c>
      <c r="B73" s="118">
        <f>'Equity &amp; Debt'!C53+'Equity &amp; Debt'!C93+'Equity &amp; Debt'!C110+'Equity &amp; Debt'!C147</f>
        <v>0</v>
      </c>
      <c r="C73" s="118">
        <f>'Equity &amp; Debt'!D53+'Equity &amp; Debt'!D93+'Equity &amp; Debt'!D110+'Equity &amp; Debt'!D147</f>
        <v>0</v>
      </c>
      <c r="D73" s="118">
        <f>'Equity &amp; Debt'!E53+'Equity &amp; Debt'!E93+'Equity &amp; Debt'!E110+'Equity &amp; Debt'!E147</f>
        <v>0</v>
      </c>
      <c r="E73" s="118">
        <f>'Equity &amp; Debt'!F53+'Equity &amp; Debt'!F93+'Equity &amp; Debt'!F110+'Equity &amp; Debt'!F147</f>
        <v>0</v>
      </c>
      <c r="F73" s="118">
        <f>'Equity &amp; Debt'!G53+'Equity &amp; Debt'!G93+'Equity &amp; Debt'!G110+'Equity &amp; Debt'!G147</f>
        <v>0</v>
      </c>
      <c r="G73" s="118">
        <f>'Equity &amp; Debt'!H53+'Equity &amp; Debt'!H93+'Equity &amp; Debt'!H110+'Equity &amp; Debt'!H147</f>
        <v>0</v>
      </c>
      <c r="H73" s="118">
        <f>'Equity &amp; Debt'!I53+'Equity &amp; Debt'!I93+'Equity &amp; Debt'!I110+'Equity &amp; Debt'!I147</f>
        <v>0</v>
      </c>
      <c r="I73" s="118">
        <f>'Equity &amp; Debt'!J53+'Equity &amp; Debt'!J93+'Equity &amp; Debt'!J110+'Equity &amp; Debt'!J147</f>
        <v>0</v>
      </c>
      <c r="J73" s="118">
        <f>'Equity &amp; Debt'!K53+'Equity &amp; Debt'!K93+'Equity &amp; Debt'!K110+'Equity &amp; Debt'!K147</f>
        <v>0</v>
      </c>
      <c r="K73" s="118">
        <f>'Equity &amp; Debt'!L53+'Equity &amp; Debt'!L93+'Equity &amp; Debt'!L110+'Equity &amp; Debt'!L147</f>
        <v>0</v>
      </c>
      <c r="L73" s="118">
        <f>'Equity &amp; Debt'!M53+'Equity &amp; Debt'!M93+'Equity &amp; Debt'!M110+'Equity &amp; Debt'!M147</f>
        <v>0</v>
      </c>
      <c r="M73" s="118">
        <f>'Equity &amp; Debt'!N53+'Equity &amp; Debt'!N93+'Equity &amp; Debt'!N110+'Equity &amp; Debt'!N147</f>
        <v>0</v>
      </c>
      <c r="N73" s="336">
        <f t="shared" si="10"/>
        <v>0</v>
      </c>
    </row>
    <row r="74" spans="1:15" ht="17" x14ac:dyDescent="0.2">
      <c r="A74" s="12" t="s">
        <v>37</v>
      </c>
      <c r="B74" s="121">
        <f>'Existing Company Set-Up '!G120+'Existing Company Set-Up '!G121</f>
        <v>0</v>
      </c>
      <c r="C74" s="118">
        <f>'Existing Company Set-Up '!H120+'Existing Company Set-Up '!H121</f>
        <v>0</v>
      </c>
      <c r="D74" s="118">
        <f>'Existing Company Set-Up '!I120+'Existing Company Set-Up '!I121</f>
        <v>0</v>
      </c>
      <c r="E74" s="118">
        <f>'Existing Company Set-Up '!J120+'Existing Company Set-Up '!J121</f>
        <v>0</v>
      </c>
      <c r="F74" s="118">
        <f>'Existing Company Set-Up '!K120+'Existing Company Set-Up '!K121</f>
        <v>0</v>
      </c>
      <c r="G74" s="118">
        <f>'Existing Company Set-Up '!L120+'Existing Company Set-Up '!L121</f>
        <v>0</v>
      </c>
      <c r="H74" s="118">
        <f>'Existing Company Set-Up '!M120+'Existing Company Set-Up '!M121</f>
        <v>0</v>
      </c>
      <c r="I74" s="118">
        <f>'Existing Company Set-Up '!N120+'Existing Company Set-Up '!N121</f>
        <v>0</v>
      </c>
      <c r="J74" s="118">
        <f>'Existing Company Set-Up '!O120+'Existing Company Set-Up '!O121</f>
        <v>0</v>
      </c>
      <c r="K74" s="118">
        <f>'Existing Company Set-Up '!P120+'Existing Company Set-Up '!P121</f>
        <v>0</v>
      </c>
      <c r="L74" s="118">
        <f>'Existing Company Set-Up '!Q120+'Existing Company Set-Up '!Q121</f>
        <v>0</v>
      </c>
      <c r="M74" s="118">
        <f>'Existing Company Set-Up '!R120+'Existing Company Set-Up '!R121</f>
        <v>0</v>
      </c>
      <c r="N74" s="336">
        <f t="shared" si="10"/>
        <v>0</v>
      </c>
    </row>
    <row r="75" spans="1:15" ht="17" x14ac:dyDescent="0.2">
      <c r="A75" s="12" t="s">
        <v>292</v>
      </c>
      <c r="B75" s="118">
        <f>Sales!D101</f>
        <v>0</v>
      </c>
      <c r="C75" s="118">
        <f>Sales!E101</f>
        <v>0</v>
      </c>
      <c r="D75" s="118">
        <f>Sales!F101</f>
        <v>0</v>
      </c>
      <c r="E75" s="118">
        <f>Sales!G101</f>
        <v>0</v>
      </c>
      <c r="F75" s="118">
        <f>Sales!H101</f>
        <v>0</v>
      </c>
      <c r="G75" s="118">
        <f>Sales!I101</f>
        <v>0</v>
      </c>
      <c r="H75" s="118">
        <f>Sales!J101</f>
        <v>0</v>
      </c>
      <c r="I75" s="118">
        <f>Sales!K101</f>
        <v>0</v>
      </c>
      <c r="J75" s="118">
        <f>Sales!L101</f>
        <v>0</v>
      </c>
      <c r="K75" s="118">
        <f>Sales!M101</f>
        <v>0</v>
      </c>
      <c r="L75" s="118">
        <f>Sales!N101</f>
        <v>0</v>
      </c>
      <c r="M75" s="118">
        <f>Sales!O101</f>
        <v>0</v>
      </c>
      <c r="N75" s="336">
        <f t="shared" si="10"/>
        <v>0</v>
      </c>
    </row>
    <row r="76" spans="1:15" ht="17" x14ac:dyDescent="0.2">
      <c r="A76" s="135" t="s">
        <v>541</v>
      </c>
      <c r="B76" s="120">
        <f>SUM(B70:B75)</f>
        <v>0</v>
      </c>
      <c r="C76" s="120">
        <f t="shared" ref="C76:M76" si="11">SUM(C70:C75)</f>
        <v>0</v>
      </c>
      <c r="D76" s="120">
        <f t="shared" si="11"/>
        <v>0</v>
      </c>
      <c r="E76" s="120">
        <f t="shared" si="11"/>
        <v>0</v>
      </c>
      <c r="F76" s="120">
        <f t="shared" si="11"/>
        <v>0</v>
      </c>
      <c r="G76" s="120">
        <f t="shared" si="11"/>
        <v>0</v>
      </c>
      <c r="H76" s="120">
        <f t="shared" si="11"/>
        <v>0</v>
      </c>
      <c r="I76" s="120">
        <f t="shared" si="11"/>
        <v>0</v>
      </c>
      <c r="J76" s="120">
        <f t="shared" si="11"/>
        <v>0</v>
      </c>
      <c r="K76" s="120">
        <f t="shared" si="11"/>
        <v>0</v>
      </c>
      <c r="L76" s="120">
        <f t="shared" si="11"/>
        <v>0</v>
      </c>
      <c r="M76" s="128">
        <f t="shared" si="11"/>
        <v>0</v>
      </c>
      <c r="N76" s="337">
        <f>SUM(N70:N75)</f>
        <v>0</v>
      </c>
    </row>
    <row r="77" spans="1:15" ht="17" x14ac:dyDescent="0.2">
      <c r="A77" s="64" t="s">
        <v>542</v>
      </c>
      <c r="B77" s="112">
        <f>+N64+B76</f>
        <v>0</v>
      </c>
      <c r="C77" s="133">
        <f>+B125+C76</f>
        <v>0</v>
      </c>
      <c r="D77" s="133">
        <f t="shared" ref="D77:M77" si="12">+C125+D76</f>
        <v>0</v>
      </c>
      <c r="E77" s="133">
        <f t="shared" si="12"/>
        <v>0</v>
      </c>
      <c r="F77" s="133">
        <f t="shared" si="12"/>
        <v>0</v>
      </c>
      <c r="G77" s="133">
        <f t="shared" si="12"/>
        <v>0</v>
      </c>
      <c r="H77" s="133">
        <f t="shared" si="12"/>
        <v>0</v>
      </c>
      <c r="I77" s="133">
        <f t="shared" si="12"/>
        <v>0</v>
      </c>
      <c r="J77" s="133">
        <f t="shared" si="12"/>
        <v>0</v>
      </c>
      <c r="K77" s="133">
        <f t="shared" si="12"/>
        <v>0</v>
      </c>
      <c r="L77" s="133">
        <f t="shared" si="12"/>
        <v>0</v>
      </c>
      <c r="M77" s="133">
        <f t="shared" si="12"/>
        <v>0</v>
      </c>
      <c r="N77" s="338">
        <f>+B124+N76</f>
        <v>0</v>
      </c>
    </row>
    <row r="78" spans="1:15" ht="17" x14ac:dyDescent="0.2">
      <c r="A78" s="105"/>
      <c r="B78" s="118"/>
      <c r="C78" s="118"/>
      <c r="D78" s="118"/>
      <c r="E78" s="118"/>
      <c r="F78" s="118"/>
      <c r="G78" s="118"/>
      <c r="H78" s="118"/>
      <c r="I78" s="118"/>
      <c r="J78" s="118"/>
      <c r="K78" s="124"/>
      <c r="L78" s="124"/>
      <c r="M78" s="124"/>
      <c r="N78" s="336"/>
    </row>
    <row r="79" spans="1:15" ht="17" x14ac:dyDescent="0.2">
      <c r="A79" s="137" t="s">
        <v>543</v>
      </c>
      <c r="B79" s="118"/>
      <c r="C79" s="118"/>
      <c r="D79" s="118"/>
      <c r="E79" s="118"/>
      <c r="F79" s="118"/>
      <c r="G79" s="118"/>
      <c r="H79" s="118"/>
      <c r="I79" s="118"/>
      <c r="J79" s="118"/>
      <c r="K79" s="124"/>
      <c r="L79" s="124"/>
      <c r="M79" s="124"/>
      <c r="N79" s="336"/>
    </row>
    <row r="80" spans="1:15" ht="17" x14ac:dyDescent="0.2">
      <c r="A80" s="106" t="s">
        <v>635</v>
      </c>
      <c r="B80" s="165"/>
      <c r="C80" s="165"/>
      <c r="D80" s="165"/>
      <c r="E80" s="165"/>
      <c r="F80" s="165"/>
      <c r="G80" s="165"/>
      <c r="H80" s="165"/>
      <c r="I80" s="165"/>
      <c r="J80" s="165"/>
      <c r="K80" s="205"/>
      <c r="L80" s="205"/>
      <c r="M80" s="205"/>
      <c r="N80" s="336"/>
    </row>
    <row r="81" spans="1:14" ht="17" x14ac:dyDescent="0.2">
      <c r="A81" s="106" t="s">
        <v>631</v>
      </c>
      <c r="B81" s="118">
        <f>Inventory!D101</f>
        <v>0</v>
      </c>
      <c r="C81" s="118">
        <f>Inventory!E101</f>
        <v>0</v>
      </c>
      <c r="D81" s="118">
        <f>Inventory!F101</f>
        <v>0</v>
      </c>
      <c r="E81" s="118">
        <f>Inventory!G101</f>
        <v>0</v>
      </c>
      <c r="F81" s="118">
        <f>Inventory!H101</f>
        <v>0</v>
      </c>
      <c r="G81" s="118">
        <f>Inventory!I101</f>
        <v>0</v>
      </c>
      <c r="H81" s="118">
        <f>Inventory!J101</f>
        <v>0</v>
      </c>
      <c r="I81" s="118">
        <f>Inventory!K101</f>
        <v>0</v>
      </c>
      <c r="J81" s="118">
        <f>Inventory!L101</f>
        <v>0</v>
      </c>
      <c r="K81" s="118">
        <f>Inventory!M101</f>
        <v>0</v>
      </c>
      <c r="L81" s="118">
        <f>Inventory!N101</f>
        <v>0</v>
      </c>
      <c r="M81" s="126">
        <f>Inventory!O101</f>
        <v>0</v>
      </c>
      <c r="N81" s="341">
        <f>SUM(B81:M81)</f>
        <v>0</v>
      </c>
    </row>
    <row r="82" spans="1:14" ht="17" x14ac:dyDescent="0.2">
      <c r="A82" s="106" t="s">
        <v>632</v>
      </c>
      <c r="B82" s="118">
        <f>Inventory!D103</f>
        <v>0</v>
      </c>
      <c r="C82" s="118">
        <f>Inventory!E103</f>
        <v>0</v>
      </c>
      <c r="D82" s="118">
        <f>Inventory!F103</f>
        <v>0</v>
      </c>
      <c r="E82" s="118">
        <f>Inventory!G103</f>
        <v>0</v>
      </c>
      <c r="F82" s="118">
        <f>Inventory!H103</f>
        <v>0</v>
      </c>
      <c r="G82" s="118">
        <f>Inventory!I103</f>
        <v>0</v>
      </c>
      <c r="H82" s="118">
        <f>Inventory!J103</f>
        <v>0</v>
      </c>
      <c r="I82" s="118">
        <f>Inventory!K103</f>
        <v>0</v>
      </c>
      <c r="J82" s="118">
        <f>Inventory!L103</f>
        <v>0</v>
      </c>
      <c r="K82" s="118">
        <f>Inventory!M103</f>
        <v>0</v>
      </c>
      <c r="L82" s="118">
        <f>Inventory!N103</f>
        <v>0</v>
      </c>
      <c r="M82" s="126">
        <f>Inventory!O103</f>
        <v>0</v>
      </c>
      <c r="N82" s="341">
        <f>SUM(B82:M82)</f>
        <v>0</v>
      </c>
    </row>
    <row r="83" spans="1:14" ht="17" x14ac:dyDescent="0.2">
      <c r="A83" s="106" t="s">
        <v>634</v>
      </c>
      <c r="B83" s="118">
        <f>Inventory!D119</f>
        <v>0</v>
      </c>
      <c r="C83" s="118">
        <f>Inventory!E119</f>
        <v>0</v>
      </c>
      <c r="D83" s="118">
        <f>Inventory!F119</f>
        <v>0</v>
      </c>
      <c r="E83" s="118">
        <f>Inventory!G119</f>
        <v>0</v>
      </c>
      <c r="F83" s="118">
        <f>Inventory!H119</f>
        <v>0</v>
      </c>
      <c r="G83" s="118">
        <f>Inventory!I119</f>
        <v>0</v>
      </c>
      <c r="H83" s="118">
        <f>Inventory!J119</f>
        <v>0</v>
      </c>
      <c r="I83" s="118">
        <f>Inventory!K119</f>
        <v>0</v>
      </c>
      <c r="J83" s="118">
        <f>Inventory!L119</f>
        <v>0</v>
      </c>
      <c r="K83" s="118">
        <f>Inventory!M119</f>
        <v>0</v>
      </c>
      <c r="L83" s="118">
        <f>Inventory!N119</f>
        <v>0</v>
      </c>
      <c r="M83" s="126">
        <f>Inventory!O119</f>
        <v>0</v>
      </c>
      <c r="N83" s="341">
        <f>SUM(B83:M83)</f>
        <v>0</v>
      </c>
    </row>
    <row r="84" spans="1:14" ht="17" x14ac:dyDescent="0.2">
      <c r="A84" s="12" t="s">
        <v>387</v>
      </c>
      <c r="B84" s="164"/>
      <c r="C84" s="165"/>
      <c r="D84" s="165"/>
      <c r="E84" s="165"/>
      <c r="F84" s="165"/>
      <c r="G84" s="165"/>
      <c r="H84" s="165"/>
      <c r="I84" s="165"/>
      <c r="J84" s="165"/>
      <c r="K84" s="205"/>
      <c r="L84" s="205"/>
      <c r="M84" s="205"/>
      <c r="N84" s="336"/>
    </row>
    <row r="85" spans="1:14" ht="17" x14ac:dyDescent="0.2">
      <c r="A85" s="106" t="s">
        <v>388</v>
      </c>
      <c r="B85" s="118">
        <f>'Operating Expenses'!D92</f>
        <v>0</v>
      </c>
      <c r="C85" s="118">
        <f>'Operating Expenses'!E92</f>
        <v>0</v>
      </c>
      <c r="D85" s="118">
        <f>'Operating Expenses'!F92</f>
        <v>0</v>
      </c>
      <c r="E85" s="118">
        <f>'Operating Expenses'!G92</f>
        <v>0</v>
      </c>
      <c r="F85" s="118">
        <f>'Operating Expenses'!H92</f>
        <v>0</v>
      </c>
      <c r="G85" s="118">
        <f>'Operating Expenses'!I92</f>
        <v>0</v>
      </c>
      <c r="H85" s="118">
        <f>'Operating Expenses'!J92</f>
        <v>0</v>
      </c>
      <c r="I85" s="118">
        <f>'Operating Expenses'!K92</f>
        <v>0</v>
      </c>
      <c r="J85" s="118">
        <f>'Operating Expenses'!L92</f>
        <v>0</v>
      </c>
      <c r="K85" s="118">
        <f>'Operating Expenses'!M92</f>
        <v>0</v>
      </c>
      <c r="L85" s="118">
        <f>'Operating Expenses'!N92</f>
        <v>0</v>
      </c>
      <c r="M85" s="118">
        <f>'Operating Expenses'!O92</f>
        <v>0</v>
      </c>
      <c r="N85" s="336">
        <f>SUM(B85:M85)</f>
        <v>0</v>
      </c>
    </row>
    <row r="86" spans="1:14" ht="17" x14ac:dyDescent="0.2">
      <c r="A86" s="106" t="s">
        <v>389</v>
      </c>
      <c r="B86" s="118">
        <f>'Operating Expenses'!D93</f>
        <v>0</v>
      </c>
      <c r="C86" s="118">
        <f>'Operating Expenses'!E93</f>
        <v>0</v>
      </c>
      <c r="D86" s="118">
        <f>'Operating Expenses'!F93</f>
        <v>0</v>
      </c>
      <c r="E86" s="118">
        <f>'Operating Expenses'!G93</f>
        <v>0</v>
      </c>
      <c r="F86" s="118">
        <f>'Operating Expenses'!H93</f>
        <v>0</v>
      </c>
      <c r="G86" s="118">
        <f>'Operating Expenses'!I93</f>
        <v>0</v>
      </c>
      <c r="H86" s="118">
        <f>'Operating Expenses'!J93</f>
        <v>0</v>
      </c>
      <c r="I86" s="118">
        <f>'Operating Expenses'!K93</f>
        <v>0</v>
      </c>
      <c r="J86" s="118">
        <f>'Operating Expenses'!L93</f>
        <v>0</v>
      </c>
      <c r="K86" s="118">
        <f>'Operating Expenses'!M93</f>
        <v>0</v>
      </c>
      <c r="L86" s="118">
        <f>'Operating Expenses'!N93</f>
        <v>0</v>
      </c>
      <c r="M86" s="118">
        <f>'Operating Expenses'!O93</f>
        <v>0</v>
      </c>
      <c r="N86" s="336">
        <f t="shared" ref="N86:N121" si="13">SUM(B86:M86)</f>
        <v>0</v>
      </c>
    </row>
    <row r="87" spans="1:14" ht="17" x14ac:dyDescent="0.2">
      <c r="A87" s="106" t="s">
        <v>390</v>
      </c>
      <c r="B87" s="118">
        <f>'Operating Expenses'!D94</f>
        <v>0</v>
      </c>
      <c r="C87" s="118">
        <f>'Operating Expenses'!E94</f>
        <v>0</v>
      </c>
      <c r="D87" s="118">
        <f>'Operating Expenses'!F94</f>
        <v>0</v>
      </c>
      <c r="E87" s="118">
        <f>'Operating Expenses'!G94</f>
        <v>0</v>
      </c>
      <c r="F87" s="118">
        <f>'Operating Expenses'!H94</f>
        <v>0</v>
      </c>
      <c r="G87" s="118">
        <f>'Operating Expenses'!I94</f>
        <v>0</v>
      </c>
      <c r="H87" s="118">
        <f>'Operating Expenses'!J94</f>
        <v>0</v>
      </c>
      <c r="I87" s="118">
        <f>'Operating Expenses'!K94</f>
        <v>0</v>
      </c>
      <c r="J87" s="118">
        <f>'Operating Expenses'!L94</f>
        <v>0</v>
      </c>
      <c r="K87" s="118">
        <f>'Operating Expenses'!M94</f>
        <v>0</v>
      </c>
      <c r="L87" s="118">
        <f>'Operating Expenses'!N94</f>
        <v>0</v>
      </c>
      <c r="M87" s="118">
        <f>'Operating Expenses'!O94</f>
        <v>0</v>
      </c>
      <c r="N87" s="336">
        <f t="shared" si="13"/>
        <v>0</v>
      </c>
    </row>
    <row r="88" spans="1:14" ht="17" x14ac:dyDescent="0.2">
      <c r="A88" s="106" t="s">
        <v>391</v>
      </c>
      <c r="B88" s="118">
        <f>'Operating Expenses'!D95</f>
        <v>0</v>
      </c>
      <c r="C88" s="118">
        <f>'Operating Expenses'!E95</f>
        <v>0</v>
      </c>
      <c r="D88" s="118">
        <f>'Operating Expenses'!F95</f>
        <v>0</v>
      </c>
      <c r="E88" s="118">
        <f>'Operating Expenses'!G95</f>
        <v>0</v>
      </c>
      <c r="F88" s="118">
        <f>'Operating Expenses'!H95</f>
        <v>0</v>
      </c>
      <c r="G88" s="118">
        <f>'Operating Expenses'!I95</f>
        <v>0</v>
      </c>
      <c r="H88" s="118">
        <f>'Operating Expenses'!J95</f>
        <v>0</v>
      </c>
      <c r="I88" s="118">
        <f>'Operating Expenses'!K95</f>
        <v>0</v>
      </c>
      <c r="J88" s="118">
        <f>'Operating Expenses'!L95</f>
        <v>0</v>
      </c>
      <c r="K88" s="118">
        <f>'Operating Expenses'!M95</f>
        <v>0</v>
      </c>
      <c r="L88" s="118">
        <f>'Operating Expenses'!N95</f>
        <v>0</v>
      </c>
      <c r="M88" s="118">
        <f>'Operating Expenses'!O95</f>
        <v>0</v>
      </c>
      <c r="N88" s="336">
        <f t="shared" si="13"/>
        <v>0</v>
      </c>
    </row>
    <row r="89" spans="1:14" ht="17" x14ac:dyDescent="0.2">
      <c r="A89" s="106" t="s">
        <v>392</v>
      </c>
      <c r="B89" s="118">
        <f>'Operating Expenses'!D96</f>
        <v>0</v>
      </c>
      <c r="C89" s="118">
        <f>'Operating Expenses'!E96</f>
        <v>0</v>
      </c>
      <c r="D89" s="118">
        <f>'Operating Expenses'!F96</f>
        <v>0</v>
      </c>
      <c r="E89" s="118">
        <f>'Operating Expenses'!G96</f>
        <v>0</v>
      </c>
      <c r="F89" s="118">
        <f>'Operating Expenses'!H96</f>
        <v>0</v>
      </c>
      <c r="G89" s="118">
        <f>'Operating Expenses'!I96</f>
        <v>0</v>
      </c>
      <c r="H89" s="118">
        <f>'Operating Expenses'!J96</f>
        <v>0</v>
      </c>
      <c r="I89" s="118">
        <f>'Operating Expenses'!K96</f>
        <v>0</v>
      </c>
      <c r="J89" s="118">
        <f>'Operating Expenses'!L96</f>
        <v>0</v>
      </c>
      <c r="K89" s="118">
        <f>'Operating Expenses'!M96</f>
        <v>0</v>
      </c>
      <c r="L89" s="118">
        <f>'Operating Expenses'!N96</f>
        <v>0</v>
      </c>
      <c r="M89" s="118">
        <f>'Operating Expenses'!O96</f>
        <v>0</v>
      </c>
      <c r="N89" s="336">
        <f t="shared" si="13"/>
        <v>0</v>
      </c>
    </row>
    <row r="90" spans="1:14" ht="17" x14ac:dyDescent="0.2">
      <c r="A90" s="106" t="s">
        <v>393</v>
      </c>
      <c r="B90" s="118">
        <f>'Operating Expenses'!D97</f>
        <v>0</v>
      </c>
      <c r="C90" s="118">
        <f>'Operating Expenses'!E97</f>
        <v>0</v>
      </c>
      <c r="D90" s="118">
        <f>'Operating Expenses'!F97</f>
        <v>0</v>
      </c>
      <c r="E90" s="118">
        <f>'Operating Expenses'!G97</f>
        <v>0</v>
      </c>
      <c r="F90" s="118">
        <f>'Operating Expenses'!H97</f>
        <v>0</v>
      </c>
      <c r="G90" s="118">
        <f>'Operating Expenses'!I97</f>
        <v>0</v>
      </c>
      <c r="H90" s="118">
        <f>'Operating Expenses'!J97</f>
        <v>0</v>
      </c>
      <c r="I90" s="118">
        <f>'Operating Expenses'!K97</f>
        <v>0</v>
      </c>
      <c r="J90" s="118">
        <f>'Operating Expenses'!L97</f>
        <v>0</v>
      </c>
      <c r="K90" s="118">
        <f>'Operating Expenses'!M97</f>
        <v>0</v>
      </c>
      <c r="L90" s="118">
        <f>'Operating Expenses'!N97</f>
        <v>0</v>
      </c>
      <c r="M90" s="118">
        <f>'Operating Expenses'!O97</f>
        <v>0</v>
      </c>
      <c r="N90" s="336">
        <f t="shared" si="13"/>
        <v>0</v>
      </c>
    </row>
    <row r="91" spans="1:14" ht="17" x14ac:dyDescent="0.2">
      <c r="A91" s="106" t="s">
        <v>674</v>
      </c>
      <c r="B91" s="118">
        <f>'Operating Expenses'!D98</f>
        <v>0</v>
      </c>
      <c r="C91" s="118">
        <f>'Operating Expenses'!E98</f>
        <v>0</v>
      </c>
      <c r="D91" s="118">
        <f>'Operating Expenses'!F98</f>
        <v>0</v>
      </c>
      <c r="E91" s="118">
        <f>'Operating Expenses'!G98</f>
        <v>0</v>
      </c>
      <c r="F91" s="118">
        <f>'Operating Expenses'!H98</f>
        <v>0</v>
      </c>
      <c r="G91" s="118">
        <f>'Operating Expenses'!I98</f>
        <v>0</v>
      </c>
      <c r="H91" s="118">
        <f>'Operating Expenses'!J98</f>
        <v>0</v>
      </c>
      <c r="I91" s="118">
        <f>'Operating Expenses'!K98</f>
        <v>0</v>
      </c>
      <c r="J91" s="118">
        <f>'Operating Expenses'!L98</f>
        <v>0</v>
      </c>
      <c r="K91" s="118">
        <f>'Operating Expenses'!M98</f>
        <v>0</v>
      </c>
      <c r="L91" s="118">
        <f>'Operating Expenses'!N98</f>
        <v>0</v>
      </c>
      <c r="M91" s="118">
        <f>'Operating Expenses'!O98</f>
        <v>0</v>
      </c>
      <c r="N91" s="336">
        <f t="shared" si="13"/>
        <v>0</v>
      </c>
    </row>
    <row r="92" spans="1:14" ht="17" x14ac:dyDescent="0.2">
      <c r="A92" s="106" t="s">
        <v>394</v>
      </c>
      <c r="B92" s="118">
        <f>'Operating Expenses'!D99</f>
        <v>0</v>
      </c>
      <c r="C92" s="118">
        <f>'Operating Expenses'!E99</f>
        <v>0</v>
      </c>
      <c r="D92" s="118">
        <f>'Operating Expenses'!F99</f>
        <v>0</v>
      </c>
      <c r="E92" s="118">
        <f>'Operating Expenses'!G99</f>
        <v>0</v>
      </c>
      <c r="F92" s="118">
        <f>'Operating Expenses'!H99</f>
        <v>0</v>
      </c>
      <c r="G92" s="118">
        <f>'Operating Expenses'!I99</f>
        <v>0</v>
      </c>
      <c r="H92" s="118">
        <f>'Operating Expenses'!J99</f>
        <v>0</v>
      </c>
      <c r="I92" s="118">
        <f>'Operating Expenses'!K99</f>
        <v>0</v>
      </c>
      <c r="J92" s="118">
        <f>'Operating Expenses'!L99</f>
        <v>0</v>
      </c>
      <c r="K92" s="118">
        <f>'Operating Expenses'!M99</f>
        <v>0</v>
      </c>
      <c r="L92" s="118">
        <f>'Operating Expenses'!N99</f>
        <v>0</v>
      </c>
      <c r="M92" s="118">
        <f>'Operating Expenses'!O99</f>
        <v>0</v>
      </c>
      <c r="N92" s="336">
        <f t="shared" si="13"/>
        <v>0</v>
      </c>
    </row>
    <row r="93" spans="1:14" ht="17" x14ac:dyDescent="0.2">
      <c r="A93" s="106" t="s">
        <v>544</v>
      </c>
      <c r="B93" s="118">
        <f>'Operating Expenses'!D100</f>
        <v>0</v>
      </c>
      <c r="C93" s="118">
        <f>'Operating Expenses'!E100</f>
        <v>0</v>
      </c>
      <c r="D93" s="118">
        <f>'Operating Expenses'!F100</f>
        <v>0</v>
      </c>
      <c r="E93" s="118">
        <f>'Operating Expenses'!G100</f>
        <v>0</v>
      </c>
      <c r="F93" s="118">
        <f>'Operating Expenses'!H100</f>
        <v>0</v>
      </c>
      <c r="G93" s="118">
        <f>'Operating Expenses'!I100</f>
        <v>0</v>
      </c>
      <c r="H93" s="118">
        <f>'Operating Expenses'!J100</f>
        <v>0</v>
      </c>
      <c r="I93" s="118">
        <f>'Operating Expenses'!K100</f>
        <v>0</v>
      </c>
      <c r="J93" s="118">
        <f>'Operating Expenses'!L100</f>
        <v>0</v>
      </c>
      <c r="K93" s="118">
        <f>'Operating Expenses'!M100</f>
        <v>0</v>
      </c>
      <c r="L93" s="118">
        <f>'Operating Expenses'!N100</f>
        <v>0</v>
      </c>
      <c r="M93" s="118">
        <f>'Operating Expenses'!O100</f>
        <v>0</v>
      </c>
      <c r="N93" s="336">
        <f t="shared" si="13"/>
        <v>0</v>
      </c>
    </row>
    <row r="94" spans="1:14" ht="17" x14ac:dyDescent="0.2">
      <c r="A94" s="106" t="s">
        <v>692</v>
      </c>
      <c r="B94" s="118">
        <f>'Operating Expenses'!D101</f>
        <v>0</v>
      </c>
      <c r="C94" s="118">
        <f>'Operating Expenses'!E101</f>
        <v>0</v>
      </c>
      <c r="D94" s="118">
        <f>'Operating Expenses'!F101</f>
        <v>0</v>
      </c>
      <c r="E94" s="118">
        <f>'Operating Expenses'!G101</f>
        <v>0</v>
      </c>
      <c r="F94" s="118">
        <f>'Operating Expenses'!H101</f>
        <v>0</v>
      </c>
      <c r="G94" s="118">
        <f>'Operating Expenses'!I101</f>
        <v>0</v>
      </c>
      <c r="H94" s="118">
        <f>'Operating Expenses'!J101</f>
        <v>0</v>
      </c>
      <c r="I94" s="118">
        <f>'Operating Expenses'!K101</f>
        <v>0</v>
      </c>
      <c r="J94" s="118">
        <f>'Operating Expenses'!L101</f>
        <v>0</v>
      </c>
      <c r="K94" s="118">
        <f>'Operating Expenses'!M101</f>
        <v>0</v>
      </c>
      <c r="L94" s="118">
        <f>'Operating Expenses'!N101</f>
        <v>0</v>
      </c>
      <c r="M94" s="118">
        <f>'Operating Expenses'!O101</f>
        <v>0</v>
      </c>
      <c r="N94" s="336">
        <f t="shared" si="13"/>
        <v>0</v>
      </c>
    </row>
    <row r="95" spans="1:14" ht="17" x14ac:dyDescent="0.2">
      <c r="A95" s="106" t="s">
        <v>395</v>
      </c>
      <c r="B95" s="118">
        <f>'Operating Expenses'!D102</f>
        <v>0</v>
      </c>
      <c r="C95" s="118">
        <f>'Operating Expenses'!E102</f>
        <v>0</v>
      </c>
      <c r="D95" s="118">
        <f>'Operating Expenses'!F102</f>
        <v>0</v>
      </c>
      <c r="E95" s="118">
        <f>'Operating Expenses'!G102</f>
        <v>0</v>
      </c>
      <c r="F95" s="118">
        <f>'Operating Expenses'!H102</f>
        <v>0</v>
      </c>
      <c r="G95" s="118">
        <f>'Operating Expenses'!I102</f>
        <v>0</v>
      </c>
      <c r="H95" s="118">
        <f>'Operating Expenses'!J102</f>
        <v>0</v>
      </c>
      <c r="I95" s="118">
        <f>'Operating Expenses'!K102</f>
        <v>0</v>
      </c>
      <c r="J95" s="118">
        <f>'Operating Expenses'!L102</f>
        <v>0</v>
      </c>
      <c r="K95" s="118">
        <f>'Operating Expenses'!M102</f>
        <v>0</v>
      </c>
      <c r="L95" s="118">
        <f>'Operating Expenses'!N102</f>
        <v>0</v>
      </c>
      <c r="M95" s="118">
        <f>'Operating Expenses'!O102</f>
        <v>0</v>
      </c>
      <c r="N95" s="336">
        <f t="shared" si="13"/>
        <v>0</v>
      </c>
    </row>
    <row r="96" spans="1:14" ht="17" x14ac:dyDescent="0.2">
      <c r="A96" s="106" t="s">
        <v>396</v>
      </c>
      <c r="B96" s="165"/>
      <c r="C96" s="165"/>
      <c r="D96" s="165"/>
      <c r="E96" s="165"/>
      <c r="F96" s="165"/>
      <c r="G96" s="165"/>
      <c r="H96" s="165"/>
      <c r="I96" s="165"/>
      <c r="J96" s="165"/>
      <c r="K96" s="165"/>
      <c r="L96" s="165"/>
      <c r="M96" s="165"/>
      <c r="N96" s="336"/>
    </row>
    <row r="97" spans="1:14" ht="17" x14ac:dyDescent="0.2">
      <c r="A97" s="106" t="s">
        <v>397</v>
      </c>
      <c r="B97" s="118">
        <f>'Operating Expenses'!D104</f>
        <v>0</v>
      </c>
      <c r="C97" s="118">
        <f>'Operating Expenses'!E104</f>
        <v>0</v>
      </c>
      <c r="D97" s="118">
        <f>'Operating Expenses'!F104</f>
        <v>0</v>
      </c>
      <c r="E97" s="118">
        <f>'Operating Expenses'!G104</f>
        <v>0</v>
      </c>
      <c r="F97" s="118">
        <f>'Operating Expenses'!H104</f>
        <v>0</v>
      </c>
      <c r="G97" s="118">
        <f>'Operating Expenses'!I104</f>
        <v>0</v>
      </c>
      <c r="H97" s="118">
        <f>'Operating Expenses'!J104</f>
        <v>0</v>
      </c>
      <c r="I97" s="118">
        <f>'Operating Expenses'!K104</f>
        <v>0</v>
      </c>
      <c r="J97" s="118">
        <f>'Operating Expenses'!L104</f>
        <v>0</v>
      </c>
      <c r="K97" s="118">
        <f>'Operating Expenses'!M104</f>
        <v>0</v>
      </c>
      <c r="L97" s="118">
        <f>'Operating Expenses'!N104</f>
        <v>0</v>
      </c>
      <c r="M97" s="118">
        <f>'Operating Expenses'!O104</f>
        <v>0</v>
      </c>
      <c r="N97" s="336">
        <f t="shared" si="13"/>
        <v>0</v>
      </c>
    </row>
    <row r="98" spans="1:14" ht="17" x14ac:dyDescent="0.2">
      <c r="A98" s="106" t="s">
        <v>398</v>
      </c>
      <c r="B98" s="118">
        <f>'Operating Expenses'!D105</f>
        <v>0</v>
      </c>
      <c r="C98" s="118">
        <f>'Operating Expenses'!E105</f>
        <v>0</v>
      </c>
      <c r="D98" s="118">
        <f>'Operating Expenses'!F105</f>
        <v>0</v>
      </c>
      <c r="E98" s="118">
        <f>'Operating Expenses'!G105</f>
        <v>0</v>
      </c>
      <c r="F98" s="118">
        <f>'Operating Expenses'!H105</f>
        <v>0</v>
      </c>
      <c r="G98" s="118">
        <f>'Operating Expenses'!I105</f>
        <v>0</v>
      </c>
      <c r="H98" s="118">
        <f>'Operating Expenses'!J105</f>
        <v>0</v>
      </c>
      <c r="I98" s="118">
        <f>'Operating Expenses'!K105</f>
        <v>0</v>
      </c>
      <c r="J98" s="118">
        <f>'Operating Expenses'!L105</f>
        <v>0</v>
      </c>
      <c r="K98" s="118">
        <f>'Operating Expenses'!M105</f>
        <v>0</v>
      </c>
      <c r="L98" s="118">
        <f>'Operating Expenses'!N105</f>
        <v>0</v>
      </c>
      <c r="M98" s="118">
        <f>'Operating Expenses'!O105</f>
        <v>0</v>
      </c>
      <c r="N98" s="336">
        <f t="shared" si="13"/>
        <v>0</v>
      </c>
    </row>
    <row r="99" spans="1:14" ht="17" x14ac:dyDescent="0.2">
      <c r="A99" s="106" t="s">
        <v>399</v>
      </c>
      <c r="B99" s="118">
        <f>'Operating Expenses'!D106</f>
        <v>0</v>
      </c>
      <c r="C99" s="118">
        <f>'Operating Expenses'!E106</f>
        <v>0</v>
      </c>
      <c r="D99" s="118">
        <f>'Operating Expenses'!F106</f>
        <v>0</v>
      </c>
      <c r="E99" s="118">
        <f>'Operating Expenses'!G106</f>
        <v>0</v>
      </c>
      <c r="F99" s="118">
        <f>'Operating Expenses'!H106</f>
        <v>0</v>
      </c>
      <c r="G99" s="118">
        <f>'Operating Expenses'!I106</f>
        <v>0</v>
      </c>
      <c r="H99" s="118">
        <f>'Operating Expenses'!J106</f>
        <v>0</v>
      </c>
      <c r="I99" s="118">
        <f>'Operating Expenses'!K106</f>
        <v>0</v>
      </c>
      <c r="J99" s="118">
        <f>'Operating Expenses'!L106</f>
        <v>0</v>
      </c>
      <c r="K99" s="118">
        <f>'Operating Expenses'!M106</f>
        <v>0</v>
      </c>
      <c r="L99" s="118">
        <f>'Operating Expenses'!N106</f>
        <v>0</v>
      </c>
      <c r="M99" s="118">
        <f>'Operating Expenses'!O106</f>
        <v>0</v>
      </c>
      <c r="N99" s="336">
        <f t="shared" si="13"/>
        <v>0</v>
      </c>
    </row>
    <row r="100" spans="1:14" ht="17" x14ac:dyDescent="0.2">
      <c r="A100" s="106" t="s">
        <v>400</v>
      </c>
      <c r="B100" s="118">
        <f>'Operating Expenses'!D107</f>
        <v>0</v>
      </c>
      <c r="C100" s="118">
        <f>'Operating Expenses'!E107</f>
        <v>0</v>
      </c>
      <c r="D100" s="118">
        <f>'Operating Expenses'!F107</f>
        <v>0</v>
      </c>
      <c r="E100" s="118">
        <f>'Operating Expenses'!G107</f>
        <v>0</v>
      </c>
      <c r="F100" s="118">
        <f>'Operating Expenses'!H107</f>
        <v>0</v>
      </c>
      <c r="G100" s="118">
        <f>'Operating Expenses'!I107</f>
        <v>0</v>
      </c>
      <c r="H100" s="118">
        <f>'Operating Expenses'!J107</f>
        <v>0</v>
      </c>
      <c r="I100" s="118">
        <f>'Operating Expenses'!K107</f>
        <v>0</v>
      </c>
      <c r="J100" s="118">
        <f>'Operating Expenses'!L107</f>
        <v>0</v>
      </c>
      <c r="K100" s="118">
        <f>'Operating Expenses'!M107</f>
        <v>0</v>
      </c>
      <c r="L100" s="118">
        <f>'Operating Expenses'!N107</f>
        <v>0</v>
      </c>
      <c r="M100" s="118">
        <f>'Operating Expenses'!O107</f>
        <v>0</v>
      </c>
      <c r="N100" s="336">
        <f t="shared" si="13"/>
        <v>0</v>
      </c>
    </row>
    <row r="101" spans="1:14" ht="17" x14ac:dyDescent="0.2">
      <c r="A101" s="106" t="s">
        <v>401</v>
      </c>
      <c r="B101" s="118">
        <f>'Operating Expenses'!D108</f>
        <v>0</v>
      </c>
      <c r="C101" s="118">
        <f>'Operating Expenses'!E108</f>
        <v>0</v>
      </c>
      <c r="D101" s="118">
        <f>'Operating Expenses'!F108</f>
        <v>0</v>
      </c>
      <c r="E101" s="118">
        <f>'Operating Expenses'!G108</f>
        <v>0</v>
      </c>
      <c r="F101" s="118">
        <f>'Operating Expenses'!H108</f>
        <v>0</v>
      </c>
      <c r="G101" s="118">
        <f>'Operating Expenses'!I108</f>
        <v>0</v>
      </c>
      <c r="H101" s="118">
        <f>'Operating Expenses'!J108</f>
        <v>0</v>
      </c>
      <c r="I101" s="118">
        <f>'Operating Expenses'!K108</f>
        <v>0</v>
      </c>
      <c r="J101" s="118">
        <f>'Operating Expenses'!L108</f>
        <v>0</v>
      </c>
      <c r="K101" s="118">
        <f>'Operating Expenses'!M108</f>
        <v>0</v>
      </c>
      <c r="L101" s="118">
        <f>'Operating Expenses'!N108</f>
        <v>0</v>
      </c>
      <c r="M101" s="118">
        <f>'Operating Expenses'!O108</f>
        <v>0</v>
      </c>
      <c r="N101" s="336">
        <f t="shared" si="13"/>
        <v>0</v>
      </c>
    </row>
    <row r="102" spans="1:14" ht="17" x14ac:dyDescent="0.2">
      <c r="A102" s="106" t="s">
        <v>402</v>
      </c>
      <c r="B102" s="118">
        <f>'Operating Expenses'!D109</f>
        <v>0</v>
      </c>
      <c r="C102" s="118">
        <f>'Operating Expenses'!E109</f>
        <v>0</v>
      </c>
      <c r="D102" s="118">
        <f>'Operating Expenses'!F109</f>
        <v>0</v>
      </c>
      <c r="E102" s="118">
        <f>'Operating Expenses'!G109</f>
        <v>0</v>
      </c>
      <c r="F102" s="118">
        <f>'Operating Expenses'!H109</f>
        <v>0</v>
      </c>
      <c r="G102" s="118">
        <f>'Operating Expenses'!I109</f>
        <v>0</v>
      </c>
      <c r="H102" s="118">
        <f>'Operating Expenses'!J109</f>
        <v>0</v>
      </c>
      <c r="I102" s="118">
        <f>'Operating Expenses'!K109</f>
        <v>0</v>
      </c>
      <c r="J102" s="118">
        <f>'Operating Expenses'!L109</f>
        <v>0</v>
      </c>
      <c r="K102" s="118">
        <f>'Operating Expenses'!M109</f>
        <v>0</v>
      </c>
      <c r="L102" s="118">
        <f>'Operating Expenses'!N109</f>
        <v>0</v>
      </c>
      <c r="M102" s="118">
        <f>'Operating Expenses'!O109</f>
        <v>0</v>
      </c>
      <c r="N102" s="336">
        <f t="shared" si="13"/>
        <v>0</v>
      </c>
    </row>
    <row r="103" spans="1:14" ht="17" x14ac:dyDescent="0.2">
      <c r="A103" s="106" t="s">
        <v>403</v>
      </c>
      <c r="B103" s="118">
        <f>'Operating Expenses'!D110</f>
        <v>0</v>
      </c>
      <c r="C103" s="118">
        <f>'Operating Expenses'!E110</f>
        <v>0</v>
      </c>
      <c r="D103" s="118">
        <f>'Operating Expenses'!F110</f>
        <v>0</v>
      </c>
      <c r="E103" s="118">
        <f>'Operating Expenses'!G110</f>
        <v>0</v>
      </c>
      <c r="F103" s="118">
        <f>'Operating Expenses'!H110</f>
        <v>0</v>
      </c>
      <c r="G103" s="118">
        <f>'Operating Expenses'!I110</f>
        <v>0</v>
      </c>
      <c r="H103" s="118">
        <f>'Operating Expenses'!J110</f>
        <v>0</v>
      </c>
      <c r="I103" s="118">
        <f>'Operating Expenses'!K110</f>
        <v>0</v>
      </c>
      <c r="J103" s="118">
        <f>'Operating Expenses'!L110</f>
        <v>0</v>
      </c>
      <c r="K103" s="118">
        <f>'Operating Expenses'!M110</f>
        <v>0</v>
      </c>
      <c r="L103" s="118">
        <f>'Operating Expenses'!N110</f>
        <v>0</v>
      </c>
      <c r="M103" s="118">
        <f>'Operating Expenses'!O110</f>
        <v>0</v>
      </c>
      <c r="N103" s="336">
        <f t="shared" si="13"/>
        <v>0</v>
      </c>
    </row>
    <row r="104" spans="1:14" ht="17" x14ac:dyDescent="0.2">
      <c r="A104" s="106" t="s">
        <v>404</v>
      </c>
      <c r="B104" s="118">
        <f>'Operating Expenses'!D111</f>
        <v>0</v>
      </c>
      <c r="C104" s="118">
        <f>'Operating Expenses'!E111</f>
        <v>0</v>
      </c>
      <c r="D104" s="118">
        <f>'Operating Expenses'!F111</f>
        <v>0</v>
      </c>
      <c r="E104" s="118">
        <f>'Operating Expenses'!G111</f>
        <v>0</v>
      </c>
      <c r="F104" s="118">
        <f>'Operating Expenses'!H111</f>
        <v>0</v>
      </c>
      <c r="G104" s="118">
        <f>'Operating Expenses'!I111</f>
        <v>0</v>
      </c>
      <c r="H104" s="118">
        <f>'Operating Expenses'!J111</f>
        <v>0</v>
      </c>
      <c r="I104" s="118">
        <f>'Operating Expenses'!K111</f>
        <v>0</v>
      </c>
      <c r="J104" s="118">
        <f>'Operating Expenses'!L111</f>
        <v>0</v>
      </c>
      <c r="K104" s="118">
        <f>'Operating Expenses'!M111</f>
        <v>0</v>
      </c>
      <c r="L104" s="118">
        <f>'Operating Expenses'!N111</f>
        <v>0</v>
      </c>
      <c r="M104" s="118">
        <f>'Operating Expenses'!O111</f>
        <v>0</v>
      </c>
      <c r="N104" s="336">
        <f t="shared" si="13"/>
        <v>0</v>
      </c>
    </row>
    <row r="105" spans="1:14" ht="17" x14ac:dyDescent="0.2">
      <c r="A105" s="106" t="s">
        <v>405</v>
      </c>
      <c r="B105" s="118">
        <f>'Operating Expenses'!D112</f>
        <v>0</v>
      </c>
      <c r="C105" s="118">
        <f>'Operating Expenses'!E112</f>
        <v>0</v>
      </c>
      <c r="D105" s="118">
        <f>'Operating Expenses'!F112</f>
        <v>0</v>
      </c>
      <c r="E105" s="118">
        <f>'Operating Expenses'!G112</f>
        <v>0</v>
      </c>
      <c r="F105" s="118">
        <f>'Operating Expenses'!H112</f>
        <v>0</v>
      </c>
      <c r="G105" s="118">
        <f>'Operating Expenses'!I112</f>
        <v>0</v>
      </c>
      <c r="H105" s="118">
        <f>'Operating Expenses'!J112</f>
        <v>0</v>
      </c>
      <c r="I105" s="118">
        <f>'Operating Expenses'!K112</f>
        <v>0</v>
      </c>
      <c r="J105" s="118">
        <f>'Operating Expenses'!L112</f>
        <v>0</v>
      </c>
      <c r="K105" s="118">
        <f>'Operating Expenses'!M112</f>
        <v>0</v>
      </c>
      <c r="L105" s="118">
        <f>'Operating Expenses'!N112</f>
        <v>0</v>
      </c>
      <c r="M105" s="118">
        <f>'Operating Expenses'!O112</f>
        <v>0</v>
      </c>
      <c r="N105" s="336">
        <f t="shared" si="13"/>
        <v>0</v>
      </c>
    </row>
    <row r="106" spans="1:14" ht="17" x14ac:dyDescent="0.2">
      <c r="A106" s="106" t="s">
        <v>406</v>
      </c>
      <c r="B106" s="118">
        <f>'Operating Expenses'!D113</f>
        <v>0</v>
      </c>
      <c r="C106" s="118">
        <f>'Operating Expenses'!E113</f>
        <v>0</v>
      </c>
      <c r="D106" s="118">
        <f>'Operating Expenses'!F113</f>
        <v>0</v>
      </c>
      <c r="E106" s="118">
        <f>'Operating Expenses'!G113</f>
        <v>0</v>
      </c>
      <c r="F106" s="118">
        <f>'Operating Expenses'!H113</f>
        <v>0</v>
      </c>
      <c r="G106" s="118">
        <f>'Operating Expenses'!I113</f>
        <v>0</v>
      </c>
      <c r="H106" s="118">
        <f>'Operating Expenses'!J113</f>
        <v>0</v>
      </c>
      <c r="I106" s="118">
        <f>'Operating Expenses'!K113</f>
        <v>0</v>
      </c>
      <c r="J106" s="118">
        <f>'Operating Expenses'!L113</f>
        <v>0</v>
      </c>
      <c r="K106" s="118">
        <f>'Operating Expenses'!M113</f>
        <v>0</v>
      </c>
      <c r="L106" s="118">
        <f>'Operating Expenses'!N113</f>
        <v>0</v>
      </c>
      <c r="M106" s="118">
        <f>'Operating Expenses'!O113</f>
        <v>0</v>
      </c>
      <c r="N106" s="336">
        <f t="shared" si="13"/>
        <v>0</v>
      </c>
    </row>
    <row r="107" spans="1:14" ht="17" x14ac:dyDescent="0.2">
      <c r="A107" s="106" t="s">
        <v>407</v>
      </c>
      <c r="B107" s="118">
        <f>'Operating Expenses'!D114</f>
        <v>0</v>
      </c>
      <c r="C107" s="118">
        <f>'Operating Expenses'!E114</f>
        <v>0</v>
      </c>
      <c r="D107" s="118">
        <f>'Operating Expenses'!F114</f>
        <v>0</v>
      </c>
      <c r="E107" s="118">
        <f>'Operating Expenses'!G114</f>
        <v>0</v>
      </c>
      <c r="F107" s="118">
        <f>'Operating Expenses'!H114</f>
        <v>0</v>
      </c>
      <c r="G107" s="118">
        <f>'Operating Expenses'!I114</f>
        <v>0</v>
      </c>
      <c r="H107" s="118">
        <f>'Operating Expenses'!J114</f>
        <v>0</v>
      </c>
      <c r="I107" s="118">
        <f>'Operating Expenses'!K114</f>
        <v>0</v>
      </c>
      <c r="J107" s="118">
        <f>'Operating Expenses'!L114</f>
        <v>0</v>
      </c>
      <c r="K107" s="118">
        <f>'Operating Expenses'!M114</f>
        <v>0</v>
      </c>
      <c r="L107" s="118">
        <f>'Operating Expenses'!N114</f>
        <v>0</v>
      </c>
      <c r="M107" s="118">
        <f>'Operating Expenses'!O114</f>
        <v>0</v>
      </c>
      <c r="N107" s="336">
        <f t="shared" si="13"/>
        <v>0</v>
      </c>
    </row>
    <row r="108" spans="1:14" ht="17" x14ac:dyDescent="0.2">
      <c r="A108" s="106" t="s">
        <v>408</v>
      </c>
      <c r="B108" s="118">
        <f>'Operating Expenses'!D115</f>
        <v>0</v>
      </c>
      <c r="C108" s="118">
        <f>'Operating Expenses'!E115</f>
        <v>0</v>
      </c>
      <c r="D108" s="118">
        <f>'Operating Expenses'!F115</f>
        <v>0</v>
      </c>
      <c r="E108" s="118">
        <f>'Operating Expenses'!G115</f>
        <v>0</v>
      </c>
      <c r="F108" s="118">
        <f>'Operating Expenses'!H115</f>
        <v>0</v>
      </c>
      <c r="G108" s="118">
        <f>'Operating Expenses'!I115</f>
        <v>0</v>
      </c>
      <c r="H108" s="118">
        <f>'Operating Expenses'!J115</f>
        <v>0</v>
      </c>
      <c r="I108" s="118">
        <f>'Operating Expenses'!K115</f>
        <v>0</v>
      </c>
      <c r="J108" s="118">
        <f>'Operating Expenses'!L115</f>
        <v>0</v>
      </c>
      <c r="K108" s="118">
        <f>'Operating Expenses'!M115</f>
        <v>0</v>
      </c>
      <c r="L108" s="118">
        <f>'Operating Expenses'!N115</f>
        <v>0</v>
      </c>
      <c r="M108" s="118">
        <f>'Operating Expenses'!O115</f>
        <v>0</v>
      </c>
      <c r="N108" s="336">
        <f t="shared" si="13"/>
        <v>0</v>
      </c>
    </row>
    <row r="109" spans="1:14" ht="17" x14ac:dyDescent="0.2">
      <c r="A109" s="106" t="s">
        <v>409</v>
      </c>
      <c r="B109" s="118">
        <f>'Operating Expenses'!D116</f>
        <v>0</v>
      </c>
      <c r="C109" s="118">
        <f>'Operating Expenses'!E116</f>
        <v>0</v>
      </c>
      <c r="D109" s="118">
        <f>'Operating Expenses'!F116</f>
        <v>0</v>
      </c>
      <c r="E109" s="118">
        <f>'Operating Expenses'!G116</f>
        <v>0</v>
      </c>
      <c r="F109" s="118">
        <f>'Operating Expenses'!H116</f>
        <v>0</v>
      </c>
      <c r="G109" s="118">
        <f>'Operating Expenses'!I116</f>
        <v>0</v>
      </c>
      <c r="H109" s="118">
        <f>'Operating Expenses'!J116</f>
        <v>0</v>
      </c>
      <c r="I109" s="118">
        <f>'Operating Expenses'!K116</f>
        <v>0</v>
      </c>
      <c r="J109" s="118">
        <f>'Operating Expenses'!L116</f>
        <v>0</v>
      </c>
      <c r="K109" s="118">
        <f>'Operating Expenses'!M116</f>
        <v>0</v>
      </c>
      <c r="L109" s="118">
        <f>'Operating Expenses'!N116</f>
        <v>0</v>
      </c>
      <c r="M109" s="118">
        <f>'Operating Expenses'!O116</f>
        <v>0</v>
      </c>
      <c r="N109" s="336">
        <f t="shared" si="13"/>
        <v>0</v>
      </c>
    </row>
    <row r="110" spans="1:14" ht="17" x14ac:dyDescent="0.2">
      <c r="A110" s="295" t="str">
        <f>'Operating Expenses'!$B$54</f>
        <v>Other</v>
      </c>
      <c r="B110" s="121">
        <f>'Operating Expenses'!D117</f>
        <v>0</v>
      </c>
      <c r="C110" s="118">
        <f>'Operating Expenses'!E117</f>
        <v>0</v>
      </c>
      <c r="D110" s="118">
        <f>'Operating Expenses'!F117</f>
        <v>0</v>
      </c>
      <c r="E110" s="118">
        <f>'Operating Expenses'!G117</f>
        <v>0</v>
      </c>
      <c r="F110" s="118">
        <f>'Operating Expenses'!H117</f>
        <v>0</v>
      </c>
      <c r="G110" s="118">
        <f>'Operating Expenses'!I117</f>
        <v>0</v>
      </c>
      <c r="H110" s="118">
        <f>'Operating Expenses'!J117</f>
        <v>0</v>
      </c>
      <c r="I110" s="118">
        <f>'Operating Expenses'!K117</f>
        <v>0</v>
      </c>
      <c r="J110" s="118">
        <f>'Operating Expenses'!L117</f>
        <v>0</v>
      </c>
      <c r="K110" s="118">
        <f>'Operating Expenses'!M117</f>
        <v>0</v>
      </c>
      <c r="L110" s="118">
        <f>'Operating Expenses'!N117</f>
        <v>0</v>
      </c>
      <c r="M110" s="118">
        <f>'Operating Expenses'!O117</f>
        <v>0</v>
      </c>
      <c r="N110" s="336">
        <f t="shared" si="13"/>
        <v>0</v>
      </c>
    </row>
    <row r="111" spans="1:14" ht="17" x14ac:dyDescent="0.2">
      <c r="A111" s="295" t="str">
        <f>'Operating Expenses'!$B$55</f>
        <v>Other</v>
      </c>
      <c r="B111" s="121">
        <f>'Operating Expenses'!D118</f>
        <v>0</v>
      </c>
      <c r="C111" s="118">
        <f>'Operating Expenses'!E118</f>
        <v>0</v>
      </c>
      <c r="D111" s="118">
        <f>'Operating Expenses'!F118</f>
        <v>0</v>
      </c>
      <c r="E111" s="118">
        <f>'Operating Expenses'!G118</f>
        <v>0</v>
      </c>
      <c r="F111" s="118">
        <f>'Operating Expenses'!H118</f>
        <v>0</v>
      </c>
      <c r="G111" s="118">
        <f>'Operating Expenses'!I118</f>
        <v>0</v>
      </c>
      <c r="H111" s="118">
        <f>'Operating Expenses'!J118</f>
        <v>0</v>
      </c>
      <c r="I111" s="118">
        <f>'Operating Expenses'!K118</f>
        <v>0</v>
      </c>
      <c r="J111" s="118">
        <f>'Operating Expenses'!L118</f>
        <v>0</v>
      </c>
      <c r="K111" s="118">
        <f>'Operating Expenses'!M118</f>
        <v>0</v>
      </c>
      <c r="L111" s="118">
        <f>'Operating Expenses'!N118</f>
        <v>0</v>
      </c>
      <c r="M111" s="118">
        <f>'Operating Expenses'!O118</f>
        <v>0</v>
      </c>
      <c r="N111" s="336">
        <f t="shared" si="13"/>
        <v>0</v>
      </c>
    </row>
    <row r="112" spans="1:14" ht="17" x14ac:dyDescent="0.2">
      <c r="A112" s="295" t="str">
        <f>'Operating Expenses'!$B$56</f>
        <v>Other</v>
      </c>
      <c r="B112" s="121">
        <f>'Operating Expenses'!D119</f>
        <v>0</v>
      </c>
      <c r="C112" s="118">
        <f>'Operating Expenses'!E119</f>
        <v>0</v>
      </c>
      <c r="D112" s="118">
        <f>'Operating Expenses'!F119</f>
        <v>0</v>
      </c>
      <c r="E112" s="118">
        <f>'Operating Expenses'!G119</f>
        <v>0</v>
      </c>
      <c r="F112" s="118">
        <f>'Operating Expenses'!H119</f>
        <v>0</v>
      </c>
      <c r="G112" s="118">
        <f>'Operating Expenses'!I119</f>
        <v>0</v>
      </c>
      <c r="H112" s="118">
        <f>'Operating Expenses'!J119</f>
        <v>0</v>
      </c>
      <c r="I112" s="118">
        <f>'Operating Expenses'!K119</f>
        <v>0</v>
      </c>
      <c r="J112" s="118">
        <f>'Operating Expenses'!L119</f>
        <v>0</v>
      </c>
      <c r="K112" s="118">
        <f>'Operating Expenses'!M119</f>
        <v>0</v>
      </c>
      <c r="L112" s="118">
        <f>'Operating Expenses'!N119</f>
        <v>0</v>
      </c>
      <c r="M112" s="118">
        <f>'Operating Expenses'!O119</f>
        <v>0</v>
      </c>
      <c r="N112" s="336">
        <f t="shared" si="13"/>
        <v>0</v>
      </c>
    </row>
    <row r="113" spans="1:14" ht="17" x14ac:dyDescent="0.2">
      <c r="A113" s="106" t="s">
        <v>693</v>
      </c>
      <c r="B113" s="118">
        <f>'Existing Company Set-Up '!G122</f>
        <v>0</v>
      </c>
      <c r="C113" s="118">
        <f>'Existing Company Set-Up '!H122</f>
        <v>0</v>
      </c>
      <c r="D113" s="118">
        <f>'Existing Company Set-Up '!I122</f>
        <v>0</v>
      </c>
      <c r="E113" s="118">
        <f>'Existing Company Set-Up '!J122</f>
        <v>0</v>
      </c>
      <c r="F113" s="118">
        <f>'Existing Company Set-Up '!K122</f>
        <v>0</v>
      </c>
      <c r="G113" s="118">
        <f>'Existing Company Set-Up '!L122</f>
        <v>0</v>
      </c>
      <c r="H113" s="118">
        <f>'Existing Company Set-Up '!M122</f>
        <v>0</v>
      </c>
      <c r="I113" s="118">
        <f>'Existing Company Set-Up '!N122</f>
        <v>0</v>
      </c>
      <c r="J113" s="118">
        <f>'Existing Company Set-Up '!O122</f>
        <v>0</v>
      </c>
      <c r="K113" s="118">
        <f>'Existing Company Set-Up '!P122</f>
        <v>0</v>
      </c>
      <c r="L113" s="118">
        <f>'Existing Company Set-Up '!Q122</f>
        <v>0</v>
      </c>
      <c r="M113" s="118">
        <f>'Existing Company Set-Up '!R122</f>
        <v>0</v>
      </c>
      <c r="N113" s="336">
        <f t="shared" si="13"/>
        <v>0</v>
      </c>
    </row>
    <row r="114" spans="1:14" ht="17" x14ac:dyDescent="0.2">
      <c r="A114" s="12" t="s">
        <v>545</v>
      </c>
      <c r="B114" s="164"/>
      <c r="C114" s="165"/>
      <c r="D114" s="165"/>
      <c r="E114" s="165"/>
      <c r="F114" s="165"/>
      <c r="G114" s="165"/>
      <c r="H114" s="165"/>
      <c r="I114" s="165"/>
      <c r="J114" s="165"/>
      <c r="K114" s="165"/>
      <c r="L114" s="165"/>
      <c r="M114" s="165"/>
      <c r="N114" s="336"/>
    </row>
    <row r="115" spans="1:14" ht="17" x14ac:dyDescent="0.2">
      <c r="A115" s="106" t="s">
        <v>546</v>
      </c>
      <c r="B115" s="118">
        <f>'Capital Budget'!D202+'Capital Budget'!D204</f>
        <v>0</v>
      </c>
      <c r="C115" s="118">
        <f>'Capital Budget'!E202+'Capital Budget'!E204</f>
        <v>0</v>
      </c>
      <c r="D115" s="118">
        <f>'Capital Budget'!F202+'Capital Budget'!F204</f>
        <v>0</v>
      </c>
      <c r="E115" s="118">
        <f>'Capital Budget'!G202+'Capital Budget'!G204</f>
        <v>0</v>
      </c>
      <c r="F115" s="118">
        <f>'Capital Budget'!H202+'Capital Budget'!H204</f>
        <v>0</v>
      </c>
      <c r="G115" s="118">
        <f>'Capital Budget'!I202+'Capital Budget'!I204</f>
        <v>0</v>
      </c>
      <c r="H115" s="118">
        <f>'Capital Budget'!J202+'Capital Budget'!J204</f>
        <v>0</v>
      </c>
      <c r="I115" s="118">
        <f>'Capital Budget'!K202+'Capital Budget'!K204</f>
        <v>0</v>
      </c>
      <c r="J115" s="118">
        <f>'Capital Budget'!L202+'Capital Budget'!L204</f>
        <v>0</v>
      </c>
      <c r="K115" s="118">
        <f>'Capital Budget'!M202+'Capital Budget'!M204</f>
        <v>0</v>
      </c>
      <c r="L115" s="118">
        <f>'Capital Budget'!N202+'Capital Budget'!N204</f>
        <v>0</v>
      </c>
      <c r="M115" s="118">
        <f>'Capital Budget'!O202+'Capital Budget'!O204</f>
        <v>0</v>
      </c>
      <c r="N115" s="336">
        <f t="shared" si="13"/>
        <v>0</v>
      </c>
    </row>
    <row r="116" spans="1:14" ht="17" x14ac:dyDescent="0.2">
      <c r="A116" s="106" t="s">
        <v>547</v>
      </c>
      <c r="B116" s="111">
        <v>0</v>
      </c>
      <c r="C116" s="111">
        <v>0</v>
      </c>
      <c r="D116" s="111">
        <v>0</v>
      </c>
      <c r="E116" s="118">
        <f>IF(SUM('Monthly Income Statement'!B100:D100)&gt;0,SUM('Monthly Income Statement'!B100:D100)*'Company Info'!G15,0)</f>
        <v>0</v>
      </c>
      <c r="F116" s="111">
        <v>0</v>
      </c>
      <c r="G116" s="118">
        <f>IF(SUM('Monthly Income Statement'!B100:G100)&gt;0,(SUM('Monthly Income Statement'!B100:G100)*'Company Info'!G15)-'Cash Flow'!E116,0)</f>
        <v>0</v>
      </c>
      <c r="H116" s="111">
        <v>0</v>
      </c>
      <c r="I116" s="111">
        <v>0</v>
      </c>
      <c r="J116" s="118">
        <f>IF(SUM('Monthly Income Statement'!B100:J100)&gt;0,SUM('Monthly Income Statement'!B100:J100)*'Company Info'!G15-SUM('Cash Flow'!B116:I116),0)</f>
        <v>0</v>
      </c>
      <c r="K116" s="118">
        <v>0</v>
      </c>
      <c r="L116" s="118">
        <v>0</v>
      </c>
      <c r="M116" s="118">
        <f>IF('Year-End Income Statement'!$F$50&gt;0,'Company Info'!$G$15*'Year-End Income Statement'!$F$50-SUM(B116:L116),0)</f>
        <v>0</v>
      </c>
      <c r="N116" s="336">
        <f t="shared" si="13"/>
        <v>0</v>
      </c>
    </row>
    <row r="117" spans="1:14" ht="17" x14ac:dyDescent="0.2">
      <c r="A117" s="106" t="s">
        <v>638</v>
      </c>
      <c r="B117" s="118">
        <f>'Equity &amp; Debt'!C62+'Equity &amp; Debt'!C102+'Equity &amp; Debt'!C119+'Equity &amp; Debt'!C156</f>
        <v>0</v>
      </c>
      <c r="C117" s="118">
        <f>'Equity &amp; Debt'!D62+'Equity &amp; Debt'!D102+'Equity &amp; Debt'!D119+'Equity &amp; Debt'!D156</f>
        <v>0</v>
      </c>
      <c r="D117" s="118">
        <f>'Equity &amp; Debt'!E62+'Equity &amp; Debt'!E102+'Equity &amp; Debt'!E119+'Equity &amp; Debt'!E156</f>
        <v>0</v>
      </c>
      <c r="E117" s="118">
        <f>'Equity &amp; Debt'!F62+'Equity &amp; Debt'!F102+'Equity &amp; Debt'!F119+'Equity &amp; Debt'!F156</f>
        <v>0</v>
      </c>
      <c r="F117" s="118">
        <f>'Equity &amp; Debt'!G62+'Equity &amp; Debt'!G102+'Equity &amp; Debt'!G119+'Equity &amp; Debt'!G156</f>
        <v>0</v>
      </c>
      <c r="G117" s="118">
        <f>'Equity &amp; Debt'!H62+'Equity &amp; Debt'!H102+'Equity &amp; Debt'!H119+'Equity &amp; Debt'!H156</f>
        <v>0</v>
      </c>
      <c r="H117" s="118">
        <f>'Equity &amp; Debt'!I62+'Equity &amp; Debt'!I102+'Equity &amp; Debt'!I119+'Equity &amp; Debt'!I156</f>
        <v>0</v>
      </c>
      <c r="I117" s="118">
        <f>'Equity &amp; Debt'!J62+'Equity &amp; Debt'!J102+'Equity &amp; Debt'!J119+'Equity &amp; Debt'!J156</f>
        <v>0</v>
      </c>
      <c r="J117" s="118">
        <f>'Equity &amp; Debt'!K62+'Equity &amp; Debt'!K102+'Equity &amp; Debt'!K119+'Equity &amp; Debt'!K156</f>
        <v>0</v>
      </c>
      <c r="K117" s="118">
        <f>'Equity &amp; Debt'!L62+'Equity &amp; Debt'!L102+'Equity &amp; Debt'!L119+'Equity &amp; Debt'!L156</f>
        <v>0</v>
      </c>
      <c r="L117" s="118">
        <f>'Equity &amp; Debt'!M62+'Equity &amp; Debt'!M102+'Equity &amp; Debt'!M119+'Equity &amp; Debt'!M156</f>
        <v>0</v>
      </c>
      <c r="M117" s="118">
        <f>'Equity &amp; Debt'!N62+'Equity &amp; Debt'!N102+'Equity &amp; Debt'!N119+'Equity &amp; Debt'!N156</f>
        <v>0</v>
      </c>
      <c r="N117" s="336">
        <f t="shared" si="13"/>
        <v>0</v>
      </c>
    </row>
    <row r="118" spans="1:14" ht="17" x14ac:dyDescent="0.2">
      <c r="A118" s="106" t="s">
        <v>548</v>
      </c>
      <c r="B118" s="118">
        <f>'Equity &amp; Debt'!C61+'Equity &amp; Debt'!C101+'Equity &amp; Debt'!C118+'Equity &amp; Debt'!C155</f>
        <v>0</v>
      </c>
      <c r="C118" s="118">
        <f>'Equity &amp; Debt'!D61+'Equity &amp; Debt'!D101+'Equity &amp; Debt'!D118+'Equity &amp; Debt'!D155</f>
        <v>0</v>
      </c>
      <c r="D118" s="118">
        <f>'Equity &amp; Debt'!E61+'Equity &amp; Debt'!E101+'Equity &amp; Debt'!E118+'Equity &amp; Debt'!E155</f>
        <v>0</v>
      </c>
      <c r="E118" s="118">
        <f>'Equity &amp; Debt'!F61+'Equity &amp; Debt'!F101+'Equity &amp; Debt'!F118+'Equity &amp; Debt'!F155</f>
        <v>0</v>
      </c>
      <c r="F118" s="118">
        <f>'Equity &amp; Debt'!G61+'Equity &amp; Debt'!G101+'Equity &amp; Debt'!G118+'Equity &amp; Debt'!G155</f>
        <v>0</v>
      </c>
      <c r="G118" s="118">
        <f>'Equity &amp; Debt'!H61+'Equity &amp; Debt'!H101+'Equity &amp; Debt'!H118+'Equity &amp; Debt'!H155</f>
        <v>0</v>
      </c>
      <c r="H118" s="118">
        <f>'Equity &amp; Debt'!I61+'Equity &amp; Debt'!I101+'Equity &amp; Debt'!I118+'Equity &amp; Debt'!I155</f>
        <v>0</v>
      </c>
      <c r="I118" s="118">
        <f>'Equity &amp; Debt'!J61+'Equity &amp; Debt'!J101+'Equity &amp; Debt'!J118+'Equity &amp; Debt'!J155</f>
        <v>0</v>
      </c>
      <c r="J118" s="118">
        <f>'Equity &amp; Debt'!K61+'Equity &amp; Debt'!K101+'Equity &amp; Debt'!K118+'Equity &amp; Debt'!K155</f>
        <v>0</v>
      </c>
      <c r="K118" s="118">
        <f>'Equity &amp; Debt'!L61+'Equity &amp; Debt'!L101+'Equity &amp; Debt'!L118+'Equity &amp; Debt'!L155</f>
        <v>0</v>
      </c>
      <c r="L118" s="118">
        <f>'Equity &amp; Debt'!M61+'Equity &amp; Debt'!M101+'Equity &amp; Debt'!M118+'Equity &amp; Debt'!M155</f>
        <v>0</v>
      </c>
      <c r="M118" s="118">
        <f>'Equity &amp; Debt'!N61+'Equity &amp; Debt'!N101+'Equity &amp; Debt'!N118+'Equity &amp; Debt'!N155</f>
        <v>0</v>
      </c>
      <c r="N118" s="336">
        <f t="shared" si="13"/>
        <v>0</v>
      </c>
    </row>
    <row r="119" spans="1:14" ht="17" x14ac:dyDescent="0.2">
      <c r="A119" s="106" t="s">
        <v>549</v>
      </c>
      <c r="B119" s="118">
        <f>'Capital Budget'!D196+'Capital Budget'!D197</f>
        <v>0</v>
      </c>
      <c r="C119" s="118">
        <f>'Capital Budget'!E196+'Capital Budget'!E197</f>
        <v>0</v>
      </c>
      <c r="D119" s="118">
        <f>'Capital Budget'!F196+'Capital Budget'!F197</f>
        <v>0</v>
      </c>
      <c r="E119" s="118">
        <f>'Capital Budget'!G196+'Capital Budget'!G197</f>
        <v>0</v>
      </c>
      <c r="F119" s="118">
        <f>'Capital Budget'!H196+'Capital Budget'!H197</f>
        <v>0</v>
      </c>
      <c r="G119" s="118">
        <f>'Capital Budget'!I196+'Capital Budget'!I197</f>
        <v>0</v>
      </c>
      <c r="H119" s="118">
        <f>'Capital Budget'!J196+'Capital Budget'!J197</f>
        <v>0</v>
      </c>
      <c r="I119" s="118">
        <f>'Capital Budget'!K196+'Capital Budget'!K197</f>
        <v>0</v>
      </c>
      <c r="J119" s="118">
        <f>'Capital Budget'!L196+'Capital Budget'!L197</f>
        <v>0</v>
      </c>
      <c r="K119" s="118">
        <f>'Capital Budget'!M196+'Capital Budget'!M197</f>
        <v>0</v>
      </c>
      <c r="L119" s="118">
        <f>'Capital Budget'!N196+'Capital Budget'!N197</f>
        <v>0</v>
      </c>
      <c r="M119" s="118">
        <f>'Capital Budget'!O196+'Capital Budget'!O197</f>
        <v>0</v>
      </c>
      <c r="N119" s="336">
        <f t="shared" si="13"/>
        <v>0</v>
      </c>
    </row>
    <row r="120" spans="1:14" ht="17" x14ac:dyDescent="0.2">
      <c r="A120" s="107" t="s">
        <v>699</v>
      </c>
      <c r="B120" s="118">
        <f>'Capital Budget'!D198+'Capital Budget'!D199+'Existing Company Set-Up '!G123+'Existing Company Set-Up '!G124</f>
        <v>0</v>
      </c>
      <c r="C120" s="118">
        <f>'Capital Budget'!E198+'Capital Budget'!E199+'Existing Company Set-Up '!H123+'Existing Company Set-Up '!H124</f>
        <v>0</v>
      </c>
      <c r="D120" s="118">
        <f>'Capital Budget'!F198+'Capital Budget'!F199+'Existing Company Set-Up '!I123+'Existing Company Set-Up '!I124</f>
        <v>0</v>
      </c>
      <c r="E120" s="118">
        <f>'Capital Budget'!G198+'Capital Budget'!G199+'Existing Company Set-Up '!J123+'Existing Company Set-Up '!J124</f>
        <v>0</v>
      </c>
      <c r="F120" s="118">
        <f>'Capital Budget'!H198+'Capital Budget'!H199+'Existing Company Set-Up '!K123+'Existing Company Set-Up '!K124</f>
        <v>0</v>
      </c>
      <c r="G120" s="118">
        <f>'Capital Budget'!I198+'Capital Budget'!I199+'Existing Company Set-Up '!L123+'Existing Company Set-Up '!L124</f>
        <v>0</v>
      </c>
      <c r="H120" s="118">
        <f>'Capital Budget'!J198+'Capital Budget'!J199+'Existing Company Set-Up '!M123+'Existing Company Set-Up '!M124</f>
        <v>0</v>
      </c>
      <c r="I120" s="118">
        <f>'Capital Budget'!K198+'Capital Budget'!K199+'Existing Company Set-Up '!N123+'Existing Company Set-Up '!N124</f>
        <v>0</v>
      </c>
      <c r="J120" s="118">
        <f>'Capital Budget'!L198+'Capital Budget'!L199+'Existing Company Set-Up '!O123+'Existing Company Set-Up '!O124</f>
        <v>0</v>
      </c>
      <c r="K120" s="118">
        <f>'Capital Budget'!M198+'Capital Budget'!M199+'Existing Company Set-Up '!P123+'Existing Company Set-Up '!P124</f>
        <v>0</v>
      </c>
      <c r="L120" s="118">
        <f>'Capital Budget'!N198+'Capital Budget'!N199+'Existing Company Set-Up '!Q123+'Existing Company Set-Up '!Q124</f>
        <v>0</v>
      </c>
      <c r="M120" s="118">
        <f>'Capital Budget'!O198+'Capital Budget'!O199+'Existing Company Set-Up '!R123+'Existing Company Set-Up '!R124</f>
        <v>0</v>
      </c>
      <c r="N120" s="336">
        <f t="shared" si="13"/>
        <v>0</v>
      </c>
    </row>
    <row r="121" spans="1:14" ht="17" x14ac:dyDescent="0.2">
      <c r="A121" s="64" t="s">
        <v>550</v>
      </c>
      <c r="B121" s="112">
        <f>SUM(B81:B120)</f>
        <v>0</v>
      </c>
      <c r="C121" s="120">
        <f t="shared" ref="C121:M121" si="14">SUM(C81:C120)</f>
        <v>0</v>
      </c>
      <c r="D121" s="120">
        <f t="shared" si="14"/>
        <v>0</v>
      </c>
      <c r="E121" s="120">
        <f t="shared" si="14"/>
        <v>0</v>
      </c>
      <c r="F121" s="120">
        <f t="shared" si="14"/>
        <v>0</v>
      </c>
      <c r="G121" s="120">
        <f t="shared" si="14"/>
        <v>0</v>
      </c>
      <c r="H121" s="120">
        <f t="shared" si="14"/>
        <v>0</v>
      </c>
      <c r="I121" s="120">
        <f t="shared" si="14"/>
        <v>0</v>
      </c>
      <c r="J121" s="120">
        <f t="shared" si="14"/>
        <v>0</v>
      </c>
      <c r="K121" s="120">
        <f t="shared" si="14"/>
        <v>0</v>
      </c>
      <c r="L121" s="120">
        <f t="shared" si="14"/>
        <v>0</v>
      </c>
      <c r="M121" s="128">
        <f t="shared" si="14"/>
        <v>0</v>
      </c>
      <c r="N121" s="337">
        <f t="shared" si="13"/>
        <v>0</v>
      </c>
    </row>
    <row r="122" spans="1:14" ht="17" x14ac:dyDescent="0.2">
      <c r="A122" s="12"/>
      <c r="B122" s="112"/>
      <c r="C122" s="118"/>
      <c r="D122" s="118"/>
      <c r="E122" s="118"/>
      <c r="F122" s="118"/>
      <c r="G122" s="118"/>
      <c r="H122" s="118"/>
      <c r="I122" s="118"/>
      <c r="J122" s="118"/>
      <c r="K122" s="118"/>
      <c r="L122" s="118"/>
      <c r="M122" s="128"/>
      <c r="N122" s="341"/>
    </row>
    <row r="123" spans="1:14" ht="17" x14ac:dyDescent="0.2">
      <c r="A123" s="401" t="s">
        <v>293</v>
      </c>
      <c r="B123" s="138">
        <f>+B76-B121</f>
        <v>0</v>
      </c>
      <c r="C123" s="138">
        <f>+C76-C121</f>
        <v>0</v>
      </c>
      <c r="D123" s="138">
        <f t="shared" ref="D123:M123" si="15">+D76-D121</f>
        <v>0</v>
      </c>
      <c r="E123" s="138">
        <f t="shared" si="15"/>
        <v>0</v>
      </c>
      <c r="F123" s="138">
        <f t="shared" si="15"/>
        <v>0</v>
      </c>
      <c r="G123" s="138">
        <f t="shared" si="15"/>
        <v>0</v>
      </c>
      <c r="H123" s="138">
        <f t="shared" si="15"/>
        <v>0</v>
      </c>
      <c r="I123" s="138">
        <f t="shared" si="15"/>
        <v>0</v>
      </c>
      <c r="J123" s="138">
        <f t="shared" si="15"/>
        <v>0</v>
      </c>
      <c r="K123" s="138">
        <f t="shared" si="15"/>
        <v>0</v>
      </c>
      <c r="L123" s="138">
        <f t="shared" si="15"/>
        <v>0</v>
      </c>
      <c r="M123" s="140">
        <f t="shared" si="15"/>
        <v>0</v>
      </c>
      <c r="N123" s="337">
        <f>SUM(B123:M123)</f>
        <v>0</v>
      </c>
    </row>
    <row r="124" spans="1:14" ht="17" x14ac:dyDescent="0.2">
      <c r="A124" s="65" t="s">
        <v>551</v>
      </c>
      <c r="B124" s="119">
        <f>+N64</f>
        <v>0</v>
      </c>
      <c r="C124" s="129">
        <f>+B125</f>
        <v>0</v>
      </c>
      <c r="D124" s="129">
        <f t="shared" ref="D124:M124" si="16">+C125</f>
        <v>0</v>
      </c>
      <c r="E124" s="129">
        <f t="shared" si="16"/>
        <v>0</v>
      </c>
      <c r="F124" s="129">
        <f t="shared" si="16"/>
        <v>0</v>
      </c>
      <c r="G124" s="129">
        <f t="shared" si="16"/>
        <v>0</v>
      </c>
      <c r="H124" s="129">
        <f t="shared" si="16"/>
        <v>0</v>
      </c>
      <c r="I124" s="129">
        <f t="shared" si="16"/>
        <v>0</v>
      </c>
      <c r="J124" s="129">
        <f t="shared" si="16"/>
        <v>0</v>
      </c>
      <c r="K124" s="129">
        <f t="shared" si="16"/>
        <v>0</v>
      </c>
      <c r="L124" s="129">
        <f t="shared" si="16"/>
        <v>0</v>
      </c>
      <c r="M124" s="129">
        <f t="shared" si="16"/>
        <v>0</v>
      </c>
      <c r="N124" s="338">
        <f>+B124</f>
        <v>0</v>
      </c>
    </row>
    <row r="125" spans="1:14" ht="17" x14ac:dyDescent="0.2">
      <c r="A125" s="66" t="s">
        <v>552</v>
      </c>
      <c r="B125" s="130">
        <f>+B123+B124</f>
        <v>0</v>
      </c>
      <c r="C125" s="131">
        <f>+C123+C124</f>
        <v>0</v>
      </c>
      <c r="D125" s="131">
        <f t="shared" ref="D125:M125" si="17">+D123+D124</f>
        <v>0</v>
      </c>
      <c r="E125" s="131">
        <f t="shared" si="17"/>
        <v>0</v>
      </c>
      <c r="F125" s="131">
        <f t="shared" si="17"/>
        <v>0</v>
      </c>
      <c r="G125" s="131">
        <f t="shared" si="17"/>
        <v>0</v>
      </c>
      <c r="H125" s="131">
        <f t="shared" si="17"/>
        <v>0</v>
      </c>
      <c r="I125" s="131">
        <f t="shared" si="17"/>
        <v>0</v>
      </c>
      <c r="J125" s="131">
        <f t="shared" si="17"/>
        <v>0</v>
      </c>
      <c r="K125" s="131">
        <f t="shared" si="17"/>
        <v>0</v>
      </c>
      <c r="L125" s="131">
        <f t="shared" si="17"/>
        <v>0</v>
      </c>
      <c r="M125" s="132">
        <f t="shared" si="17"/>
        <v>0</v>
      </c>
      <c r="N125" s="337">
        <f>+N123+N124</f>
        <v>0</v>
      </c>
    </row>
    <row r="128" spans="1:14" ht="16" x14ac:dyDescent="0.2">
      <c r="A128" s="209">
        <f>+A67+1</f>
        <v>2016</v>
      </c>
      <c r="B128" s="57" t="s">
        <v>320</v>
      </c>
      <c r="C128" s="57" t="s">
        <v>321</v>
      </c>
      <c r="D128" s="57" t="s">
        <v>322</v>
      </c>
      <c r="E128" s="57" t="s">
        <v>323</v>
      </c>
      <c r="F128" s="57" t="s">
        <v>324</v>
      </c>
      <c r="G128" s="57" t="s">
        <v>325</v>
      </c>
      <c r="H128" s="57" t="s">
        <v>326</v>
      </c>
      <c r="I128" s="57" t="s">
        <v>327</v>
      </c>
      <c r="J128" s="57" t="s">
        <v>328</v>
      </c>
      <c r="K128" s="57" t="s">
        <v>329</v>
      </c>
      <c r="L128" s="57" t="s">
        <v>330</v>
      </c>
      <c r="M128" s="57" t="s">
        <v>331</v>
      </c>
      <c r="N128" s="58" t="s">
        <v>332</v>
      </c>
    </row>
    <row r="129" spans="1:14" ht="17" x14ac:dyDescent="0.2">
      <c r="A129" s="12"/>
      <c r="B129" s="60"/>
      <c r="C129" s="61"/>
      <c r="D129" s="61"/>
      <c r="E129" s="61"/>
      <c r="F129" s="61"/>
      <c r="G129" s="61"/>
      <c r="H129" s="61"/>
      <c r="I129" s="61"/>
      <c r="J129" s="61"/>
      <c r="K129" s="62"/>
      <c r="L129" s="62"/>
      <c r="M129" s="62"/>
      <c r="N129" s="115"/>
    </row>
    <row r="130" spans="1:14" ht="17" x14ac:dyDescent="0.2">
      <c r="A130" s="27" t="s">
        <v>536</v>
      </c>
      <c r="B130" s="60"/>
      <c r="C130" s="61"/>
      <c r="D130" s="61"/>
      <c r="E130" s="61"/>
      <c r="F130" s="61"/>
      <c r="G130" s="61"/>
      <c r="H130" s="61"/>
      <c r="I130" s="61"/>
      <c r="J130" s="61"/>
      <c r="K130" s="62"/>
      <c r="L130" s="62"/>
      <c r="M130" s="62"/>
      <c r="N130" s="116"/>
    </row>
    <row r="131" spans="1:14" ht="17" x14ac:dyDescent="0.2">
      <c r="A131" s="12" t="s">
        <v>537</v>
      </c>
      <c r="B131" s="121">
        <f>Sales!D141</f>
        <v>0</v>
      </c>
      <c r="C131" s="118">
        <f>Sales!E141</f>
        <v>0</v>
      </c>
      <c r="D131" s="118">
        <f>Sales!F141</f>
        <v>0</v>
      </c>
      <c r="E131" s="118">
        <f>Sales!G141</f>
        <v>0</v>
      </c>
      <c r="F131" s="118">
        <f>Sales!H141</f>
        <v>0</v>
      </c>
      <c r="G131" s="118">
        <f>Sales!I141</f>
        <v>0</v>
      </c>
      <c r="H131" s="118">
        <f>Sales!J141</f>
        <v>0</v>
      </c>
      <c r="I131" s="118">
        <f>Sales!K141</f>
        <v>0</v>
      </c>
      <c r="J131" s="118">
        <f>Sales!L141</f>
        <v>0</v>
      </c>
      <c r="K131" s="118">
        <f>Sales!M141</f>
        <v>0</v>
      </c>
      <c r="L131" s="118">
        <f>Sales!N141</f>
        <v>0</v>
      </c>
      <c r="M131" s="126">
        <f>Sales!O141</f>
        <v>0</v>
      </c>
      <c r="N131" s="122">
        <f t="shared" ref="N131:N136" si="18">SUM(B131:M131)</f>
        <v>0</v>
      </c>
    </row>
    <row r="132" spans="1:14" ht="17" x14ac:dyDescent="0.2">
      <c r="A132" s="12" t="s">
        <v>538</v>
      </c>
      <c r="B132" s="121">
        <f>Sales!D143-Sales!D144</f>
        <v>0</v>
      </c>
      <c r="C132" s="118">
        <f>Sales!E143-Sales!E144</f>
        <v>0</v>
      </c>
      <c r="D132" s="118">
        <f>Sales!F143-Sales!F144</f>
        <v>0</v>
      </c>
      <c r="E132" s="118">
        <f>Sales!G143-Sales!G144</f>
        <v>0</v>
      </c>
      <c r="F132" s="118">
        <f>Sales!H143-Sales!H144</f>
        <v>0</v>
      </c>
      <c r="G132" s="118">
        <f>Sales!I143-Sales!I144</f>
        <v>0</v>
      </c>
      <c r="H132" s="118">
        <f>Sales!J143-Sales!J144</f>
        <v>0</v>
      </c>
      <c r="I132" s="118">
        <f>Sales!K143-Sales!K144</f>
        <v>0</v>
      </c>
      <c r="J132" s="118">
        <f>Sales!L143-Sales!L144</f>
        <v>0</v>
      </c>
      <c r="K132" s="118">
        <f>Sales!M143-Sales!M144</f>
        <v>0</v>
      </c>
      <c r="L132" s="118">
        <f>Sales!N143-Sales!N144</f>
        <v>0</v>
      </c>
      <c r="M132" s="118">
        <f>Sales!O143-Sales!O144</f>
        <v>0</v>
      </c>
      <c r="N132" s="122">
        <f t="shared" si="18"/>
        <v>0</v>
      </c>
    </row>
    <row r="133" spans="1:14" ht="17" x14ac:dyDescent="0.2">
      <c r="A133" s="12" t="s">
        <v>539</v>
      </c>
      <c r="B133" s="121">
        <f>'Equity &amp; Debt'!C27</f>
        <v>0</v>
      </c>
      <c r="C133" s="118">
        <f>'Equity &amp; Debt'!D27</f>
        <v>0</v>
      </c>
      <c r="D133" s="118">
        <f>'Equity &amp; Debt'!E27</f>
        <v>0</v>
      </c>
      <c r="E133" s="118">
        <f>'Equity &amp; Debt'!F27</f>
        <v>0</v>
      </c>
      <c r="F133" s="118">
        <f>'Equity &amp; Debt'!G27</f>
        <v>0</v>
      </c>
      <c r="G133" s="118">
        <f>'Equity &amp; Debt'!H27</f>
        <v>0</v>
      </c>
      <c r="H133" s="118">
        <f>'Equity &amp; Debt'!I27</f>
        <v>0</v>
      </c>
      <c r="I133" s="118">
        <f>'Equity &amp; Debt'!J27</f>
        <v>0</v>
      </c>
      <c r="J133" s="118">
        <f>'Equity &amp; Debt'!K27</f>
        <v>0</v>
      </c>
      <c r="K133" s="118">
        <f>'Equity &amp; Debt'!L27</f>
        <v>0</v>
      </c>
      <c r="L133" s="118">
        <f>'Equity &amp; Debt'!M27</f>
        <v>0</v>
      </c>
      <c r="M133" s="126">
        <f>'Equity &amp; Debt'!N27</f>
        <v>0</v>
      </c>
      <c r="N133" s="122">
        <f t="shared" si="18"/>
        <v>0</v>
      </c>
    </row>
    <row r="134" spans="1:14" ht="17" x14ac:dyDescent="0.2">
      <c r="A134" s="12" t="s">
        <v>540</v>
      </c>
      <c r="B134" s="121">
        <f>'Equity &amp; Debt'!C55+'Equity &amp; Debt'!C95+'Equity &amp; Debt'!C112+'Equity &amp; Debt'!C149</f>
        <v>0</v>
      </c>
      <c r="C134" s="118">
        <f>'Equity &amp; Debt'!D55+'Equity &amp; Debt'!D95+'Equity &amp; Debt'!D112+'Equity &amp; Debt'!D149</f>
        <v>0</v>
      </c>
      <c r="D134" s="118">
        <f>'Equity &amp; Debt'!E55+'Equity &amp; Debt'!E95+'Equity &amp; Debt'!E112+'Equity &amp; Debt'!E149</f>
        <v>0</v>
      </c>
      <c r="E134" s="118">
        <f>'Equity &amp; Debt'!F55+'Equity &amp; Debt'!F95+'Equity &amp; Debt'!F112+'Equity &amp; Debt'!F149</f>
        <v>0</v>
      </c>
      <c r="F134" s="118">
        <f>'Equity &amp; Debt'!G55+'Equity &amp; Debt'!G95+'Equity &amp; Debt'!G112+'Equity &amp; Debt'!G149</f>
        <v>0</v>
      </c>
      <c r="G134" s="118">
        <f>'Equity &amp; Debt'!H55+'Equity &amp; Debt'!H95+'Equity &amp; Debt'!H112+'Equity &amp; Debt'!H149</f>
        <v>0</v>
      </c>
      <c r="H134" s="118">
        <f>'Equity &amp; Debt'!I55+'Equity &amp; Debt'!I95+'Equity &amp; Debt'!I112+'Equity &amp; Debt'!I149</f>
        <v>0</v>
      </c>
      <c r="I134" s="118">
        <f>'Equity &amp; Debt'!J55+'Equity &amp; Debt'!J95+'Equity &amp; Debt'!J112+'Equity &amp; Debt'!J149</f>
        <v>0</v>
      </c>
      <c r="J134" s="118">
        <f>'Equity &amp; Debt'!K55+'Equity &amp; Debt'!K95+'Equity &amp; Debt'!K112+'Equity &amp; Debt'!K149</f>
        <v>0</v>
      </c>
      <c r="K134" s="118">
        <f>'Equity &amp; Debt'!L55+'Equity &amp; Debt'!L95+'Equity &amp; Debt'!L112+'Equity &amp; Debt'!L149</f>
        <v>0</v>
      </c>
      <c r="L134" s="118">
        <f>'Equity &amp; Debt'!M55+'Equity &amp; Debt'!M95+'Equity &amp; Debt'!M112+'Equity &amp; Debt'!M149</f>
        <v>0</v>
      </c>
      <c r="M134" s="126">
        <f>'Equity &amp; Debt'!N55+'Equity &amp; Debt'!N95+'Equity &amp; Debt'!N112+'Equity &amp; Debt'!N149</f>
        <v>0</v>
      </c>
      <c r="N134" s="122">
        <f t="shared" si="18"/>
        <v>0</v>
      </c>
    </row>
    <row r="135" spans="1:14" ht="17" x14ac:dyDescent="0.2">
      <c r="A135" s="12" t="s">
        <v>37</v>
      </c>
      <c r="B135" s="121">
        <f>+'Existing Company Set-Up '!G128+'Existing Company Set-Up '!G129</f>
        <v>0</v>
      </c>
      <c r="C135" s="118">
        <f>+'Existing Company Set-Up '!H128+'Existing Company Set-Up '!H129</f>
        <v>0</v>
      </c>
      <c r="D135" s="118">
        <f>+'Existing Company Set-Up '!I128+'Existing Company Set-Up '!I129</f>
        <v>0</v>
      </c>
      <c r="E135" s="118">
        <f>+'Existing Company Set-Up '!J128+'Existing Company Set-Up '!J129</f>
        <v>0</v>
      </c>
      <c r="F135" s="118">
        <f>+'Existing Company Set-Up '!K128+'Existing Company Set-Up '!K129</f>
        <v>0</v>
      </c>
      <c r="G135" s="118">
        <f>+'Existing Company Set-Up '!L128+'Existing Company Set-Up '!L129</f>
        <v>0</v>
      </c>
      <c r="H135" s="118">
        <f>+'Existing Company Set-Up '!M128+'Existing Company Set-Up '!M129</f>
        <v>0</v>
      </c>
      <c r="I135" s="118">
        <f>+'Existing Company Set-Up '!N128+'Existing Company Set-Up '!N129</f>
        <v>0</v>
      </c>
      <c r="J135" s="118">
        <f>+'Existing Company Set-Up '!O128+'Existing Company Set-Up '!O129</f>
        <v>0</v>
      </c>
      <c r="K135" s="118">
        <f>+'Existing Company Set-Up '!P128+'Existing Company Set-Up '!P129</f>
        <v>0</v>
      </c>
      <c r="L135" s="118">
        <f>+'Existing Company Set-Up '!Q128+'Existing Company Set-Up '!Q129</f>
        <v>0</v>
      </c>
      <c r="M135" s="126">
        <f>+'Existing Company Set-Up '!R128+'Existing Company Set-Up '!R129</f>
        <v>0</v>
      </c>
      <c r="N135" s="122">
        <f t="shared" si="18"/>
        <v>0</v>
      </c>
    </row>
    <row r="136" spans="1:14" ht="17" x14ac:dyDescent="0.2">
      <c r="A136" s="12" t="s">
        <v>292</v>
      </c>
      <c r="B136" s="149">
        <f>Sales!D138</f>
        <v>0</v>
      </c>
      <c r="C136" s="133">
        <f>Sales!E138</f>
        <v>0</v>
      </c>
      <c r="D136" s="133">
        <f>Sales!F138</f>
        <v>0</v>
      </c>
      <c r="E136" s="133">
        <f>Sales!G138</f>
        <v>0</v>
      </c>
      <c r="F136" s="133">
        <f>Sales!H138</f>
        <v>0</v>
      </c>
      <c r="G136" s="133">
        <f>Sales!I138</f>
        <v>0</v>
      </c>
      <c r="H136" s="133">
        <f>Sales!J138</f>
        <v>0</v>
      </c>
      <c r="I136" s="133">
        <f>Sales!K138</f>
        <v>0</v>
      </c>
      <c r="J136" s="133">
        <f>Sales!L138</f>
        <v>0</v>
      </c>
      <c r="K136" s="133">
        <f>Sales!M138</f>
        <v>0</v>
      </c>
      <c r="L136" s="133">
        <f>Sales!N138</f>
        <v>0</v>
      </c>
      <c r="M136" s="159">
        <f>Sales!O138</f>
        <v>0</v>
      </c>
      <c r="N136" s="122">
        <f t="shared" si="18"/>
        <v>0</v>
      </c>
    </row>
    <row r="137" spans="1:14" ht="17" x14ac:dyDescent="0.2">
      <c r="A137" s="64" t="s">
        <v>541</v>
      </c>
      <c r="B137" s="112">
        <f>SUM(B130:B136)</f>
        <v>0</v>
      </c>
      <c r="C137" s="120">
        <f t="shared" ref="C137:M137" si="19">SUM(C130:C136)</f>
        <v>0</v>
      </c>
      <c r="D137" s="120">
        <f t="shared" si="19"/>
        <v>0</v>
      </c>
      <c r="E137" s="120">
        <f t="shared" si="19"/>
        <v>0</v>
      </c>
      <c r="F137" s="120">
        <f t="shared" si="19"/>
        <v>0</v>
      </c>
      <c r="G137" s="120">
        <f t="shared" si="19"/>
        <v>0</v>
      </c>
      <c r="H137" s="120">
        <f t="shared" si="19"/>
        <v>0</v>
      </c>
      <c r="I137" s="120">
        <f t="shared" si="19"/>
        <v>0</v>
      </c>
      <c r="J137" s="120">
        <f t="shared" si="19"/>
        <v>0</v>
      </c>
      <c r="K137" s="120">
        <f t="shared" si="19"/>
        <v>0</v>
      </c>
      <c r="L137" s="120">
        <f t="shared" si="19"/>
        <v>0</v>
      </c>
      <c r="M137" s="120">
        <f t="shared" si="19"/>
        <v>0</v>
      </c>
      <c r="N137" s="123">
        <f>SUM(N131:N136)</f>
        <v>0</v>
      </c>
    </row>
    <row r="138" spans="1:14" ht="17" x14ac:dyDescent="0.2">
      <c r="A138" s="64" t="s">
        <v>542</v>
      </c>
      <c r="B138" s="112">
        <f>+M125+B137</f>
        <v>0</v>
      </c>
      <c r="C138" s="133">
        <f>+B186+C137</f>
        <v>0</v>
      </c>
      <c r="D138" s="133">
        <f t="shared" ref="D138:M138" si="20">+C186+D137</f>
        <v>0</v>
      </c>
      <c r="E138" s="133">
        <f t="shared" si="20"/>
        <v>0</v>
      </c>
      <c r="F138" s="133">
        <f t="shared" si="20"/>
        <v>0</v>
      </c>
      <c r="G138" s="133">
        <f t="shared" si="20"/>
        <v>0</v>
      </c>
      <c r="H138" s="133">
        <f t="shared" si="20"/>
        <v>0</v>
      </c>
      <c r="I138" s="133">
        <f t="shared" si="20"/>
        <v>0</v>
      </c>
      <c r="J138" s="133">
        <f t="shared" si="20"/>
        <v>0</v>
      </c>
      <c r="K138" s="133">
        <f t="shared" si="20"/>
        <v>0</v>
      </c>
      <c r="L138" s="133">
        <f t="shared" si="20"/>
        <v>0</v>
      </c>
      <c r="M138" s="133">
        <f t="shared" si="20"/>
        <v>0</v>
      </c>
      <c r="N138" s="123">
        <f>+B185+N137</f>
        <v>0</v>
      </c>
    </row>
    <row r="139" spans="1:14" ht="17" x14ac:dyDescent="0.2">
      <c r="A139" s="12"/>
      <c r="B139" s="121"/>
      <c r="C139" s="118"/>
      <c r="D139" s="118"/>
      <c r="E139" s="118"/>
      <c r="F139" s="118"/>
      <c r="G139" s="118"/>
      <c r="H139" s="118"/>
      <c r="I139" s="118"/>
      <c r="J139" s="118"/>
      <c r="K139" s="124"/>
      <c r="L139" s="124"/>
      <c r="M139" s="124"/>
      <c r="N139" s="122"/>
    </row>
    <row r="140" spans="1:14" ht="17" x14ac:dyDescent="0.2">
      <c r="A140" s="27" t="s">
        <v>543</v>
      </c>
      <c r="B140" s="121"/>
      <c r="C140" s="118"/>
      <c r="D140" s="118"/>
      <c r="E140" s="118"/>
      <c r="F140" s="118"/>
      <c r="G140" s="118"/>
      <c r="H140" s="118"/>
      <c r="I140" s="118"/>
      <c r="J140" s="118"/>
      <c r="K140" s="124"/>
      <c r="L140" s="124"/>
      <c r="M140" s="124"/>
      <c r="N140" s="122"/>
    </row>
    <row r="141" spans="1:14" ht="17" x14ac:dyDescent="0.2">
      <c r="A141" s="12" t="s">
        <v>635</v>
      </c>
      <c r="B141" s="164"/>
      <c r="C141" s="165"/>
      <c r="D141" s="165"/>
      <c r="E141" s="165"/>
      <c r="F141" s="165"/>
      <c r="G141" s="165"/>
      <c r="H141" s="165"/>
      <c r="I141" s="165"/>
      <c r="J141" s="165"/>
      <c r="K141" s="205"/>
      <c r="L141" s="205"/>
      <c r="M141" s="205"/>
      <c r="N141" s="122"/>
    </row>
    <row r="142" spans="1:14" ht="17" x14ac:dyDescent="0.2">
      <c r="A142" s="12" t="s">
        <v>631</v>
      </c>
      <c r="B142" s="121">
        <f>Inventory!D148</f>
        <v>0</v>
      </c>
      <c r="C142" s="118">
        <f>Inventory!E148</f>
        <v>0</v>
      </c>
      <c r="D142" s="118">
        <f>Inventory!F148</f>
        <v>0</v>
      </c>
      <c r="E142" s="118">
        <f>Inventory!G148</f>
        <v>0</v>
      </c>
      <c r="F142" s="118">
        <f>Inventory!H148</f>
        <v>0</v>
      </c>
      <c r="G142" s="118">
        <f>Inventory!I148</f>
        <v>0</v>
      </c>
      <c r="H142" s="118">
        <f>Inventory!J148</f>
        <v>0</v>
      </c>
      <c r="I142" s="118">
        <f>Inventory!K148</f>
        <v>0</v>
      </c>
      <c r="J142" s="118">
        <f>Inventory!L148</f>
        <v>0</v>
      </c>
      <c r="K142" s="118">
        <f>Inventory!M148</f>
        <v>0</v>
      </c>
      <c r="L142" s="118">
        <f>Inventory!N148</f>
        <v>0</v>
      </c>
      <c r="M142" s="126">
        <f>Inventory!O148</f>
        <v>0</v>
      </c>
      <c r="N142" s="122">
        <f t="shared" ref="N142:N184" si="21">SUM(B142:M142)</f>
        <v>0</v>
      </c>
    </row>
    <row r="143" spans="1:14" ht="17" x14ac:dyDescent="0.2">
      <c r="A143" s="12" t="s">
        <v>632</v>
      </c>
      <c r="B143" s="121">
        <f>Inventory!D150</f>
        <v>0</v>
      </c>
      <c r="C143" s="118">
        <f>Inventory!E150</f>
        <v>0</v>
      </c>
      <c r="D143" s="118">
        <f>Inventory!F150</f>
        <v>0</v>
      </c>
      <c r="E143" s="118">
        <f>Inventory!G150</f>
        <v>0</v>
      </c>
      <c r="F143" s="118">
        <f>Inventory!H150</f>
        <v>0</v>
      </c>
      <c r="G143" s="118">
        <f>Inventory!I150</f>
        <v>0</v>
      </c>
      <c r="H143" s="118">
        <f>Inventory!J150</f>
        <v>0</v>
      </c>
      <c r="I143" s="118">
        <f>Inventory!K150</f>
        <v>0</v>
      </c>
      <c r="J143" s="118">
        <f>Inventory!L150</f>
        <v>0</v>
      </c>
      <c r="K143" s="118">
        <f>Inventory!M150</f>
        <v>0</v>
      </c>
      <c r="L143" s="118">
        <f>Inventory!N150</f>
        <v>0</v>
      </c>
      <c r="M143" s="126">
        <f>Inventory!O150</f>
        <v>0</v>
      </c>
      <c r="N143" s="122">
        <f t="shared" si="21"/>
        <v>0</v>
      </c>
    </row>
    <row r="144" spans="1:14" ht="17" x14ac:dyDescent="0.2">
      <c r="A144" s="12" t="s">
        <v>634</v>
      </c>
      <c r="B144" s="121">
        <f>Inventory!D166</f>
        <v>0</v>
      </c>
      <c r="C144" s="118">
        <f>Inventory!E166</f>
        <v>0</v>
      </c>
      <c r="D144" s="118">
        <f>Inventory!F166</f>
        <v>0</v>
      </c>
      <c r="E144" s="118">
        <f>Inventory!G166</f>
        <v>0</v>
      </c>
      <c r="F144" s="118">
        <f>Inventory!H166</f>
        <v>0</v>
      </c>
      <c r="G144" s="118">
        <f>Inventory!I166</f>
        <v>0</v>
      </c>
      <c r="H144" s="118">
        <f>Inventory!J166</f>
        <v>0</v>
      </c>
      <c r="I144" s="118">
        <f>Inventory!K166</f>
        <v>0</v>
      </c>
      <c r="J144" s="118">
        <f>Inventory!L166</f>
        <v>0</v>
      </c>
      <c r="K144" s="118">
        <f>Inventory!M166</f>
        <v>0</v>
      </c>
      <c r="L144" s="118">
        <f>Inventory!N166</f>
        <v>0</v>
      </c>
      <c r="M144" s="126">
        <f>Inventory!O166</f>
        <v>0</v>
      </c>
      <c r="N144" s="122">
        <f t="shared" si="21"/>
        <v>0</v>
      </c>
    </row>
    <row r="145" spans="1:14" ht="17" x14ac:dyDescent="0.2">
      <c r="A145" s="12" t="s">
        <v>387</v>
      </c>
      <c r="B145" s="164"/>
      <c r="C145" s="165"/>
      <c r="D145" s="165"/>
      <c r="E145" s="165"/>
      <c r="F145" s="165"/>
      <c r="G145" s="165"/>
      <c r="H145" s="165"/>
      <c r="I145" s="165"/>
      <c r="J145" s="165"/>
      <c r="K145" s="205"/>
      <c r="L145" s="205"/>
      <c r="M145" s="136"/>
      <c r="N145" s="122"/>
    </row>
    <row r="146" spans="1:14" ht="17" x14ac:dyDescent="0.2">
      <c r="A146" s="12" t="s">
        <v>388</v>
      </c>
      <c r="B146" s="121">
        <f>'Operating Expenses'!D155</f>
        <v>0</v>
      </c>
      <c r="C146" s="118">
        <f>'Operating Expenses'!E155</f>
        <v>0</v>
      </c>
      <c r="D146" s="118">
        <f>'Operating Expenses'!F155</f>
        <v>0</v>
      </c>
      <c r="E146" s="118">
        <f>'Operating Expenses'!G155</f>
        <v>0</v>
      </c>
      <c r="F146" s="118">
        <f>'Operating Expenses'!H155</f>
        <v>0</v>
      </c>
      <c r="G146" s="118">
        <f>'Operating Expenses'!I155</f>
        <v>0</v>
      </c>
      <c r="H146" s="118">
        <f>'Operating Expenses'!J155</f>
        <v>0</v>
      </c>
      <c r="I146" s="118">
        <f>'Operating Expenses'!K155</f>
        <v>0</v>
      </c>
      <c r="J146" s="118">
        <f>'Operating Expenses'!L155</f>
        <v>0</v>
      </c>
      <c r="K146" s="118">
        <f>'Operating Expenses'!M155</f>
        <v>0</v>
      </c>
      <c r="L146" s="118">
        <f>'Operating Expenses'!N155</f>
        <v>0</v>
      </c>
      <c r="M146" s="126">
        <f>'Operating Expenses'!O155</f>
        <v>0</v>
      </c>
      <c r="N146" s="122">
        <f t="shared" si="21"/>
        <v>0</v>
      </c>
    </row>
    <row r="147" spans="1:14" ht="17" x14ac:dyDescent="0.2">
      <c r="A147" s="12" t="s">
        <v>389</v>
      </c>
      <c r="B147" s="121">
        <f>'Operating Expenses'!D156</f>
        <v>0</v>
      </c>
      <c r="C147" s="118">
        <f>'Operating Expenses'!E156</f>
        <v>0</v>
      </c>
      <c r="D147" s="118">
        <f>'Operating Expenses'!F156</f>
        <v>0</v>
      </c>
      <c r="E147" s="118">
        <f>'Operating Expenses'!G156</f>
        <v>0</v>
      </c>
      <c r="F147" s="118">
        <f>'Operating Expenses'!H156</f>
        <v>0</v>
      </c>
      <c r="G147" s="118">
        <f>'Operating Expenses'!I156</f>
        <v>0</v>
      </c>
      <c r="H147" s="118">
        <f>'Operating Expenses'!J156</f>
        <v>0</v>
      </c>
      <c r="I147" s="118">
        <f>'Operating Expenses'!K156</f>
        <v>0</v>
      </c>
      <c r="J147" s="118">
        <f>'Operating Expenses'!L156</f>
        <v>0</v>
      </c>
      <c r="K147" s="118">
        <f>'Operating Expenses'!M156</f>
        <v>0</v>
      </c>
      <c r="L147" s="118">
        <f>'Operating Expenses'!N156</f>
        <v>0</v>
      </c>
      <c r="M147" s="126">
        <f>'Operating Expenses'!O156</f>
        <v>0</v>
      </c>
      <c r="N147" s="122">
        <f t="shared" si="21"/>
        <v>0</v>
      </c>
    </row>
    <row r="148" spans="1:14" ht="17" x14ac:dyDescent="0.2">
      <c r="A148" s="12" t="s">
        <v>390</v>
      </c>
      <c r="B148" s="121">
        <f>'Operating Expenses'!D157</f>
        <v>0</v>
      </c>
      <c r="C148" s="118">
        <f>'Operating Expenses'!E157</f>
        <v>0</v>
      </c>
      <c r="D148" s="118">
        <f>'Operating Expenses'!F157</f>
        <v>0</v>
      </c>
      <c r="E148" s="118">
        <f>'Operating Expenses'!G157</f>
        <v>0</v>
      </c>
      <c r="F148" s="118">
        <f>'Operating Expenses'!H157</f>
        <v>0</v>
      </c>
      <c r="G148" s="118">
        <f>'Operating Expenses'!I157</f>
        <v>0</v>
      </c>
      <c r="H148" s="118">
        <f>'Operating Expenses'!J157</f>
        <v>0</v>
      </c>
      <c r="I148" s="118">
        <f>'Operating Expenses'!K157</f>
        <v>0</v>
      </c>
      <c r="J148" s="118">
        <f>'Operating Expenses'!L157</f>
        <v>0</v>
      </c>
      <c r="K148" s="118">
        <f>'Operating Expenses'!M157</f>
        <v>0</v>
      </c>
      <c r="L148" s="118">
        <f>'Operating Expenses'!N157</f>
        <v>0</v>
      </c>
      <c r="M148" s="126">
        <f>'Operating Expenses'!O157</f>
        <v>0</v>
      </c>
      <c r="N148" s="122">
        <f t="shared" si="21"/>
        <v>0</v>
      </c>
    </row>
    <row r="149" spans="1:14" ht="17" x14ac:dyDescent="0.2">
      <c r="A149" s="12" t="s">
        <v>391</v>
      </c>
      <c r="B149" s="121">
        <f>'Operating Expenses'!D158</f>
        <v>0</v>
      </c>
      <c r="C149" s="118">
        <f>'Operating Expenses'!E158</f>
        <v>0</v>
      </c>
      <c r="D149" s="118">
        <f>'Operating Expenses'!F158</f>
        <v>0</v>
      </c>
      <c r="E149" s="118">
        <f>'Operating Expenses'!G158</f>
        <v>0</v>
      </c>
      <c r="F149" s="118">
        <f>'Operating Expenses'!H158</f>
        <v>0</v>
      </c>
      <c r="G149" s="118">
        <f>'Operating Expenses'!I158</f>
        <v>0</v>
      </c>
      <c r="H149" s="118">
        <f>'Operating Expenses'!J158</f>
        <v>0</v>
      </c>
      <c r="I149" s="118">
        <f>'Operating Expenses'!K158</f>
        <v>0</v>
      </c>
      <c r="J149" s="118">
        <f>'Operating Expenses'!L158</f>
        <v>0</v>
      </c>
      <c r="K149" s="118">
        <f>'Operating Expenses'!M158</f>
        <v>0</v>
      </c>
      <c r="L149" s="118">
        <f>'Operating Expenses'!N158</f>
        <v>0</v>
      </c>
      <c r="M149" s="126">
        <f>'Operating Expenses'!O158</f>
        <v>0</v>
      </c>
      <c r="N149" s="122">
        <f t="shared" si="21"/>
        <v>0</v>
      </c>
    </row>
    <row r="150" spans="1:14" ht="17" x14ac:dyDescent="0.2">
      <c r="A150" s="12" t="s">
        <v>392</v>
      </c>
      <c r="B150" s="121">
        <f>'Operating Expenses'!D159</f>
        <v>0</v>
      </c>
      <c r="C150" s="118">
        <f>'Operating Expenses'!E159</f>
        <v>0</v>
      </c>
      <c r="D150" s="118">
        <f>'Operating Expenses'!F159</f>
        <v>0</v>
      </c>
      <c r="E150" s="118">
        <f>'Operating Expenses'!G159</f>
        <v>0</v>
      </c>
      <c r="F150" s="118">
        <f>'Operating Expenses'!H159</f>
        <v>0</v>
      </c>
      <c r="G150" s="118">
        <f>'Operating Expenses'!I159</f>
        <v>0</v>
      </c>
      <c r="H150" s="118">
        <f>'Operating Expenses'!J159</f>
        <v>0</v>
      </c>
      <c r="I150" s="118">
        <f>'Operating Expenses'!K159</f>
        <v>0</v>
      </c>
      <c r="J150" s="118">
        <f>'Operating Expenses'!L159</f>
        <v>0</v>
      </c>
      <c r="K150" s="118">
        <f>'Operating Expenses'!M159</f>
        <v>0</v>
      </c>
      <c r="L150" s="118">
        <f>'Operating Expenses'!N159</f>
        <v>0</v>
      </c>
      <c r="M150" s="126">
        <f>'Operating Expenses'!O159</f>
        <v>0</v>
      </c>
      <c r="N150" s="122">
        <f t="shared" si="21"/>
        <v>0</v>
      </c>
    </row>
    <row r="151" spans="1:14" ht="17" x14ac:dyDescent="0.2">
      <c r="A151" s="12" t="s">
        <v>393</v>
      </c>
      <c r="B151" s="121">
        <f>'Operating Expenses'!D160</f>
        <v>0</v>
      </c>
      <c r="C151" s="118">
        <f>'Operating Expenses'!E160</f>
        <v>0</v>
      </c>
      <c r="D151" s="118">
        <f>'Operating Expenses'!F160</f>
        <v>0</v>
      </c>
      <c r="E151" s="118">
        <f>'Operating Expenses'!G160</f>
        <v>0</v>
      </c>
      <c r="F151" s="118">
        <f>'Operating Expenses'!H160</f>
        <v>0</v>
      </c>
      <c r="G151" s="118">
        <f>'Operating Expenses'!I160</f>
        <v>0</v>
      </c>
      <c r="H151" s="118">
        <f>'Operating Expenses'!J160</f>
        <v>0</v>
      </c>
      <c r="I151" s="118">
        <f>'Operating Expenses'!K160</f>
        <v>0</v>
      </c>
      <c r="J151" s="118">
        <f>'Operating Expenses'!L160</f>
        <v>0</v>
      </c>
      <c r="K151" s="118">
        <f>'Operating Expenses'!M160</f>
        <v>0</v>
      </c>
      <c r="L151" s="118">
        <f>'Operating Expenses'!N160</f>
        <v>0</v>
      </c>
      <c r="M151" s="126">
        <f>'Operating Expenses'!O160</f>
        <v>0</v>
      </c>
      <c r="N151" s="122">
        <f t="shared" si="21"/>
        <v>0</v>
      </c>
    </row>
    <row r="152" spans="1:14" ht="17" x14ac:dyDescent="0.2">
      <c r="A152" s="12" t="s">
        <v>674</v>
      </c>
      <c r="B152" s="121">
        <f>'Operating Expenses'!D161</f>
        <v>0</v>
      </c>
      <c r="C152" s="118">
        <f>'Operating Expenses'!E161</f>
        <v>0</v>
      </c>
      <c r="D152" s="118">
        <f>'Operating Expenses'!F161</f>
        <v>0</v>
      </c>
      <c r="E152" s="118">
        <f>'Operating Expenses'!G161</f>
        <v>0</v>
      </c>
      <c r="F152" s="118">
        <f>'Operating Expenses'!H161</f>
        <v>0</v>
      </c>
      <c r="G152" s="118">
        <f>'Operating Expenses'!I161</f>
        <v>0</v>
      </c>
      <c r="H152" s="118">
        <f>'Operating Expenses'!J161</f>
        <v>0</v>
      </c>
      <c r="I152" s="118">
        <f>'Operating Expenses'!K161</f>
        <v>0</v>
      </c>
      <c r="J152" s="118">
        <f>'Operating Expenses'!L161</f>
        <v>0</v>
      </c>
      <c r="K152" s="118">
        <f>'Operating Expenses'!M161</f>
        <v>0</v>
      </c>
      <c r="L152" s="118">
        <f>'Operating Expenses'!N161</f>
        <v>0</v>
      </c>
      <c r="M152" s="126">
        <f>'Operating Expenses'!O161</f>
        <v>0</v>
      </c>
      <c r="N152" s="122">
        <f t="shared" si="21"/>
        <v>0</v>
      </c>
    </row>
    <row r="153" spans="1:14" ht="17" x14ac:dyDescent="0.2">
      <c r="A153" s="12" t="s">
        <v>394</v>
      </c>
      <c r="B153" s="121">
        <f>'Operating Expenses'!D162</f>
        <v>0</v>
      </c>
      <c r="C153" s="118">
        <f>'Operating Expenses'!E162</f>
        <v>0</v>
      </c>
      <c r="D153" s="118">
        <f>'Operating Expenses'!F162</f>
        <v>0</v>
      </c>
      <c r="E153" s="118">
        <f>'Operating Expenses'!G162</f>
        <v>0</v>
      </c>
      <c r="F153" s="118">
        <f>'Operating Expenses'!H162</f>
        <v>0</v>
      </c>
      <c r="G153" s="118">
        <f>'Operating Expenses'!I162</f>
        <v>0</v>
      </c>
      <c r="H153" s="118">
        <f>'Operating Expenses'!J162</f>
        <v>0</v>
      </c>
      <c r="I153" s="118">
        <f>'Operating Expenses'!K162</f>
        <v>0</v>
      </c>
      <c r="J153" s="118">
        <f>'Operating Expenses'!L162</f>
        <v>0</v>
      </c>
      <c r="K153" s="118">
        <f>'Operating Expenses'!M162</f>
        <v>0</v>
      </c>
      <c r="L153" s="118">
        <f>'Operating Expenses'!N162</f>
        <v>0</v>
      </c>
      <c r="M153" s="126">
        <f>'Operating Expenses'!O162</f>
        <v>0</v>
      </c>
      <c r="N153" s="122">
        <f t="shared" si="21"/>
        <v>0</v>
      </c>
    </row>
    <row r="154" spans="1:14" ht="17" x14ac:dyDescent="0.2">
      <c r="A154" s="12" t="s">
        <v>544</v>
      </c>
      <c r="B154" s="121">
        <f>'Operating Expenses'!D163</f>
        <v>0</v>
      </c>
      <c r="C154" s="118">
        <f>'Operating Expenses'!E163</f>
        <v>0</v>
      </c>
      <c r="D154" s="118">
        <f>'Operating Expenses'!F163</f>
        <v>0</v>
      </c>
      <c r="E154" s="118">
        <f>'Operating Expenses'!G163</f>
        <v>0</v>
      </c>
      <c r="F154" s="118">
        <f>'Operating Expenses'!H163</f>
        <v>0</v>
      </c>
      <c r="G154" s="118">
        <f>'Operating Expenses'!I163</f>
        <v>0</v>
      </c>
      <c r="H154" s="118">
        <f>'Operating Expenses'!J163</f>
        <v>0</v>
      </c>
      <c r="I154" s="118">
        <f>'Operating Expenses'!K163</f>
        <v>0</v>
      </c>
      <c r="J154" s="118">
        <f>'Operating Expenses'!L163</f>
        <v>0</v>
      </c>
      <c r="K154" s="118">
        <f>'Operating Expenses'!M163</f>
        <v>0</v>
      </c>
      <c r="L154" s="118">
        <f>'Operating Expenses'!N163</f>
        <v>0</v>
      </c>
      <c r="M154" s="126">
        <f>'Operating Expenses'!O163</f>
        <v>0</v>
      </c>
      <c r="N154" s="122">
        <f t="shared" si="21"/>
        <v>0</v>
      </c>
    </row>
    <row r="155" spans="1:14" ht="17" x14ac:dyDescent="0.2">
      <c r="A155" s="106" t="s">
        <v>692</v>
      </c>
      <c r="B155" s="121">
        <f>'Operating Expenses'!D164</f>
        <v>0</v>
      </c>
      <c r="C155" s="118">
        <f>'Operating Expenses'!E164</f>
        <v>0</v>
      </c>
      <c r="D155" s="118">
        <f>'Operating Expenses'!F164</f>
        <v>0</v>
      </c>
      <c r="E155" s="118">
        <f>'Operating Expenses'!G164</f>
        <v>0</v>
      </c>
      <c r="F155" s="118">
        <f>'Operating Expenses'!H164</f>
        <v>0</v>
      </c>
      <c r="G155" s="118">
        <f>'Operating Expenses'!I164</f>
        <v>0</v>
      </c>
      <c r="H155" s="118">
        <f>'Operating Expenses'!J164</f>
        <v>0</v>
      </c>
      <c r="I155" s="118">
        <f>'Operating Expenses'!K164</f>
        <v>0</v>
      </c>
      <c r="J155" s="118">
        <f>'Operating Expenses'!L164</f>
        <v>0</v>
      </c>
      <c r="K155" s="118">
        <f>'Operating Expenses'!M164</f>
        <v>0</v>
      </c>
      <c r="L155" s="118">
        <f>'Operating Expenses'!N164</f>
        <v>0</v>
      </c>
      <c r="M155" s="126">
        <f>'Operating Expenses'!O164</f>
        <v>0</v>
      </c>
      <c r="N155" s="122">
        <f t="shared" si="21"/>
        <v>0</v>
      </c>
    </row>
    <row r="156" spans="1:14" ht="17" x14ac:dyDescent="0.2">
      <c r="A156" s="12" t="s">
        <v>395</v>
      </c>
      <c r="B156" s="121">
        <f>'Operating Expenses'!D165</f>
        <v>0</v>
      </c>
      <c r="C156" s="118">
        <f>'Operating Expenses'!E165</f>
        <v>0</v>
      </c>
      <c r="D156" s="118">
        <f>'Operating Expenses'!F165</f>
        <v>0</v>
      </c>
      <c r="E156" s="118">
        <f>'Operating Expenses'!G165</f>
        <v>0</v>
      </c>
      <c r="F156" s="118">
        <f>'Operating Expenses'!H165</f>
        <v>0</v>
      </c>
      <c r="G156" s="118">
        <f>'Operating Expenses'!I165</f>
        <v>0</v>
      </c>
      <c r="H156" s="118">
        <f>'Operating Expenses'!J165</f>
        <v>0</v>
      </c>
      <c r="I156" s="118">
        <f>'Operating Expenses'!K165</f>
        <v>0</v>
      </c>
      <c r="J156" s="118">
        <f>'Operating Expenses'!L165</f>
        <v>0</v>
      </c>
      <c r="K156" s="118">
        <f>'Operating Expenses'!M165</f>
        <v>0</v>
      </c>
      <c r="L156" s="118">
        <f>'Operating Expenses'!N165</f>
        <v>0</v>
      </c>
      <c r="M156" s="126">
        <f>'Operating Expenses'!O165</f>
        <v>0</v>
      </c>
      <c r="N156" s="122">
        <f t="shared" si="21"/>
        <v>0</v>
      </c>
    </row>
    <row r="157" spans="1:14" ht="17" x14ac:dyDescent="0.2">
      <c r="A157" s="12" t="s">
        <v>396</v>
      </c>
      <c r="B157" s="164"/>
      <c r="C157" s="165"/>
      <c r="D157" s="165"/>
      <c r="E157" s="165"/>
      <c r="F157" s="165"/>
      <c r="G157" s="165"/>
      <c r="H157" s="165"/>
      <c r="I157" s="165"/>
      <c r="J157" s="165"/>
      <c r="K157" s="165"/>
      <c r="L157" s="165"/>
      <c r="M157" s="206"/>
      <c r="N157" s="122"/>
    </row>
    <row r="158" spans="1:14" ht="17" x14ac:dyDescent="0.2">
      <c r="A158" s="12" t="s">
        <v>397</v>
      </c>
      <c r="B158" s="121">
        <f>'Operating Expenses'!D167</f>
        <v>0</v>
      </c>
      <c r="C158" s="118">
        <f>'Operating Expenses'!E167</f>
        <v>0</v>
      </c>
      <c r="D158" s="118">
        <f>'Operating Expenses'!F167</f>
        <v>0</v>
      </c>
      <c r="E158" s="118">
        <f>'Operating Expenses'!G167</f>
        <v>0</v>
      </c>
      <c r="F158" s="118">
        <f>'Operating Expenses'!H167</f>
        <v>0</v>
      </c>
      <c r="G158" s="118">
        <f>'Operating Expenses'!I167</f>
        <v>0</v>
      </c>
      <c r="H158" s="118">
        <f>'Operating Expenses'!J167</f>
        <v>0</v>
      </c>
      <c r="I158" s="118">
        <f>'Operating Expenses'!K167</f>
        <v>0</v>
      </c>
      <c r="J158" s="118">
        <f>'Operating Expenses'!L167</f>
        <v>0</v>
      </c>
      <c r="K158" s="118">
        <f>'Operating Expenses'!M167</f>
        <v>0</v>
      </c>
      <c r="L158" s="118">
        <f>'Operating Expenses'!N167</f>
        <v>0</v>
      </c>
      <c r="M158" s="126">
        <f>'Operating Expenses'!O167</f>
        <v>0</v>
      </c>
      <c r="N158" s="122">
        <f t="shared" si="21"/>
        <v>0</v>
      </c>
    </row>
    <row r="159" spans="1:14" ht="17" x14ac:dyDescent="0.2">
      <c r="A159" s="12" t="s">
        <v>398</v>
      </c>
      <c r="B159" s="121">
        <f>'Operating Expenses'!D168</f>
        <v>0</v>
      </c>
      <c r="C159" s="118">
        <f>'Operating Expenses'!E168</f>
        <v>0</v>
      </c>
      <c r="D159" s="118">
        <f>'Operating Expenses'!F168</f>
        <v>0</v>
      </c>
      <c r="E159" s="118">
        <f>'Operating Expenses'!G168</f>
        <v>0</v>
      </c>
      <c r="F159" s="118">
        <f>'Operating Expenses'!H168</f>
        <v>0</v>
      </c>
      <c r="G159" s="118">
        <f>'Operating Expenses'!I168</f>
        <v>0</v>
      </c>
      <c r="H159" s="118">
        <f>'Operating Expenses'!J168</f>
        <v>0</v>
      </c>
      <c r="I159" s="118">
        <f>'Operating Expenses'!K168</f>
        <v>0</v>
      </c>
      <c r="J159" s="118">
        <f>'Operating Expenses'!L168</f>
        <v>0</v>
      </c>
      <c r="K159" s="118">
        <f>'Operating Expenses'!M168</f>
        <v>0</v>
      </c>
      <c r="L159" s="118">
        <f>'Operating Expenses'!N168</f>
        <v>0</v>
      </c>
      <c r="M159" s="126">
        <f>'Operating Expenses'!O168</f>
        <v>0</v>
      </c>
      <c r="N159" s="122">
        <f t="shared" si="21"/>
        <v>0</v>
      </c>
    </row>
    <row r="160" spans="1:14" ht="17" x14ac:dyDescent="0.2">
      <c r="A160" s="12" t="s">
        <v>399</v>
      </c>
      <c r="B160" s="121">
        <f>'Operating Expenses'!D169</f>
        <v>0</v>
      </c>
      <c r="C160" s="118">
        <f>'Operating Expenses'!E169</f>
        <v>0</v>
      </c>
      <c r="D160" s="118">
        <f>'Operating Expenses'!F169</f>
        <v>0</v>
      </c>
      <c r="E160" s="118">
        <f>'Operating Expenses'!G169</f>
        <v>0</v>
      </c>
      <c r="F160" s="118">
        <f>'Operating Expenses'!H169</f>
        <v>0</v>
      </c>
      <c r="G160" s="118">
        <f>'Operating Expenses'!I169</f>
        <v>0</v>
      </c>
      <c r="H160" s="118">
        <f>'Operating Expenses'!J169</f>
        <v>0</v>
      </c>
      <c r="I160" s="118">
        <f>'Operating Expenses'!K169</f>
        <v>0</v>
      </c>
      <c r="J160" s="118">
        <f>'Operating Expenses'!L169</f>
        <v>0</v>
      </c>
      <c r="K160" s="118">
        <f>'Operating Expenses'!M169</f>
        <v>0</v>
      </c>
      <c r="L160" s="118">
        <f>'Operating Expenses'!N169</f>
        <v>0</v>
      </c>
      <c r="M160" s="126">
        <f>'Operating Expenses'!O169</f>
        <v>0</v>
      </c>
      <c r="N160" s="122">
        <f t="shared" si="21"/>
        <v>0</v>
      </c>
    </row>
    <row r="161" spans="1:15" ht="17" x14ac:dyDescent="0.2">
      <c r="A161" s="12" t="s">
        <v>400</v>
      </c>
      <c r="B161" s="121">
        <f>'Operating Expenses'!D170</f>
        <v>0</v>
      </c>
      <c r="C161" s="118">
        <f>'Operating Expenses'!E170</f>
        <v>0</v>
      </c>
      <c r="D161" s="118">
        <f>'Operating Expenses'!F170</f>
        <v>0</v>
      </c>
      <c r="E161" s="118">
        <f>'Operating Expenses'!G170</f>
        <v>0</v>
      </c>
      <c r="F161" s="118">
        <f>'Operating Expenses'!H170</f>
        <v>0</v>
      </c>
      <c r="G161" s="118">
        <f>'Operating Expenses'!I170</f>
        <v>0</v>
      </c>
      <c r="H161" s="118">
        <f>'Operating Expenses'!J170</f>
        <v>0</v>
      </c>
      <c r="I161" s="118">
        <f>'Operating Expenses'!K170</f>
        <v>0</v>
      </c>
      <c r="J161" s="118">
        <f>'Operating Expenses'!L170</f>
        <v>0</v>
      </c>
      <c r="K161" s="118">
        <f>'Operating Expenses'!M170</f>
        <v>0</v>
      </c>
      <c r="L161" s="118">
        <f>'Operating Expenses'!N170</f>
        <v>0</v>
      </c>
      <c r="M161" s="126">
        <f>'Operating Expenses'!O170</f>
        <v>0</v>
      </c>
      <c r="N161" s="122">
        <f t="shared" si="21"/>
        <v>0</v>
      </c>
    </row>
    <row r="162" spans="1:15" ht="17" x14ac:dyDescent="0.2">
      <c r="A162" s="12" t="s">
        <v>401</v>
      </c>
      <c r="B162" s="121">
        <f>'Operating Expenses'!D171</f>
        <v>0</v>
      </c>
      <c r="C162" s="118">
        <f>'Operating Expenses'!E171</f>
        <v>0</v>
      </c>
      <c r="D162" s="118">
        <f>'Operating Expenses'!F171</f>
        <v>0</v>
      </c>
      <c r="E162" s="118">
        <f>'Operating Expenses'!G171</f>
        <v>0</v>
      </c>
      <c r="F162" s="118">
        <f>'Operating Expenses'!H171</f>
        <v>0</v>
      </c>
      <c r="G162" s="118">
        <f>'Operating Expenses'!I171</f>
        <v>0</v>
      </c>
      <c r="H162" s="118">
        <f>'Operating Expenses'!J171</f>
        <v>0</v>
      </c>
      <c r="I162" s="118">
        <f>'Operating Expenses'!K171</f>
        <v>0</v>
      </c>
      <c r="J162" s="118">
        <f>'Operating Expenses'!L171</f>
        <v>0</v>
      </c>
      <c r="K162" s="118">
        <f>'Operating Expenses'!M171</f>
        <v>0</v>
      </c>
      <c r="L162" s="118">
        <f>'Operating Expenses'!N171</f>
        <v>0</v>
      </c>
      <c r="M162" s="126">
        <f>'Operating Expenses'!O171</f>
        <v>0</v>
      </c>
      <c r="N162" s="122">
        <f t="shared" si="21"/>
        <v>0</v>
      </c>
    </row>
    <row r="163" spans="1:15" ht="17" x14ac:dyDescent="0.2">
      <c r="A163" s="12" t="s">
        <v>402</v>
      </c>
      <c r="B163" s="121">
        <f>'Operating Expenses'!D172</f>
        <v>0</v>
      </c>
      <c r="C163" s="118">
        <f>'Operating Expenses'!E172</f>
        <v>0</v>
      </c>
      <c r="D163" s="118">
        <f>'Operating Expenses'!F172</f>
        <v>0</v>
      </c>
      <c r="E163" s="118">
        <f>'Operating Expenses'!G172</f>
        <v>0</v>
      </c>
      <c r="F163" s="118">
        <f>'Operating Expenses'!H172</f>
        <v>0</v>
      </c>
      <c r="G163" s="118">
        <f>'Operating Expenses'!I172</f>
        <v>0</v>
      </c>
      <c r="H163" s="118">
        <f>'Operating Expenses'!J172</f>
        <v>0</v>
      </c>
      <c r="I163" s="118">
        <f>'Operating Expenses'!K172</f>
        <v>0</v>
      </c>
      <c r="J163" s="118">
        <f>'Operating Expenses'!L172</f>
        <v>0</v>
      </c>
      <c r="K163" s="118">
        <f>'Operating Expenses'!M172</f>
        <v>0</v>
      </c>
      <c r="L163" s="118">
        <f>'Operating Expenses'!N172</f>
        <v>0</v>
      </c>
      <c r="M163" s="126">
        <f>'Operating Expenses'!O172</f>
        <v>0</v>
      </c>
      <c r="N163" s="122">
        <f t="shared" si="21"/>
        <v>0</v>
      </c>
    </row>
    <row r="164" spans="1:15" ht="17" x14ac:dyDescent="0.2">
      <c r="A164" s="12" t="s">
        <v>403</v>
      </c>
      <c r="B164" s="121">
        <f>'Operating Expenses'!D173</f>
        <v>0</v>
      </c>
      <c r="C164" s="118">
        <f>'Operating Expenses'!E173</f>
        <v>0</v>
      </c>
      <c r="D164" s="118">
        <f>'Operating Expenses'!F173</f>
        <v>0</v>
      </c>
      <c r="E164" s="118">
        <f>'Operating Expenses'!G173</f>
        <v>0</v>
      </c>
      <c r="F164" s="118">
        <f>'Operating Expenses'!H173</f>
        <v>0</v>
      </c>
      <c r="G164" s="118">
        <f>'Operating Expenses'!I173</f>
        <v>0</v>
      </c>
      <c r="H164" s="118">
        <f>'Operating Expenses'!J173</f>
        <v>0</v>
      </c>
      <c r="I164" s="118">
        <f>'Operating Expenses'!K173</f>
        <v>0</v>
      </c>
      <c r="J164" s="118">
        <f>'Operating Expenses'!L173</f>
        <v>0</v>
      </c>
      <c r="K164" s="118">
        <f>'Operating Expenses'!M173</f>
        <v>0</v>
      </c>
      <c r="L164" s="118">
        <f>'Operating Expenses'!N173</f>
        <v>0</v>
      </c>
      <c r="M164" s="126">
        <f>'Operating Expenses'!O173</f>
        <v>0</v>
      </c>
      <c r="N164" s="122">
        <f t="shared" si="21"/>
        <v>0</v>
      </c>
    </row>
    <row r="165" spans="1:15" ht="17" x14ac:dyDescent="0.2">
      <c r="A165" s="12" t="s">
        <v>404</v>
      </c>
      <c r="B165" s="121">
        <f>'Operating Expenses'!D174</f>
        <v>0</v>
      </c>
      <c r="C165" s="118">
        <f>'Operating Expenses'!E174</f>
        <v>0</v>
      </c>
      <c r="D165" s="118">
        <f>'Operating Expenses'!F174</f>
        <v>0</v>
      </c>
      <c r="E165" s="118">
        <f>'Operating Expenses'!G174</f>
        <v>0</v>
      </c>
      <c r="F165" s="118">
        <f>'Operating Expenses'!H174</f>
        <v>0</v>
      </c>
      <c r="G165" s="118">
        <f>'Operating Expenses'!I174</f>
        <v>0</v>
      </c>
      <c r="H165" s="118">
        <f>'Operating Expenses'!J174</f>
        <v>0</v>
      </c>
      <c r="I165" s="118">
        <f>'Operating Expenses'!K174</f>
        <v>0</v>
      </c>
      <c r="J165" s="118">
        <f>'Operating Expenses'!L174</f>
        <v>0</v>
      </c>
      <c r="K165" s="118">
        <f>'Operating Expenses'!M174</f>
        <v>0</v>
      </c>
      <c r="L165" s="118">
        <f>'Operating Expenses'!N174</f>
        <v>0</v>
      </c>
      <c r="M165" s="126">
        <f>'Operating Expenses'!O174</f>
        <v>0</v>
      </c>
      <c r="N165" s="122">
        <f t="shared" si="21"/>
        <v>0</v>
      </c>
    </row>
    <row r="166" spans="1:15" ht="17" x14ac:dyDescent="0.2">
      <c r="A166" s="12" t="s">
        <v>405</v>
      </c>
      <c r="B166" s="121">
        <f>'Operating Expenses'!D175</f>
        <v>0</v>
      </c>
      <c r="C166" s="118">
        <f>'Operating Expenses'!E175</f>
        <v>0</v>
      </c>
      <c r="D166" s="118">
        <f>'Operating Expenses'!F175</f>
        <v>0</v>
      </c>
      <c r="E166" s="118">
        <f>'Operating Expenses'!G175</f>
        <v>0</v>
      </c>
      <c r="F166" s="118">
        <f>'Operating Expenses'!H175</f>
        <v>0</v>
      </c>
      <c r="G166" s="118">
        <f>'Operating Expenses'!I175</f>
        <v>0</v>
      </c>
      <c r="H166" s="118">
        <f>'Operating Expenses'!J175</f>
        <v>0</v>
      </c>
      <c r="I166" s="118">
        <f>'Operating Expenses'!K175</f>
        <v>0</v>
      </c>
      <c r="J166" s="118">
        <f>'Operating Expenses'!L175</f>
        <v>0</v>
      </c>
      <c r="K166" s="118">
        <f>'Operating Expenses'!M175</f>
        <v>0</v>
      </c>
      <c r="L166" s="118">
        <f>'Operating Expenses'!N175</f>
        <v>0</v>
      </c>
      <c r="M166" s="126">
        <f>'Operating Expenses'!O175</f>
        <v>0</v>
      </c>
      <c r="N166" s="122">
        <f t="shared" si="21"/>
        <v>0</v>
      </c>
    </row>
    <row r="167" spans="1:15" ht="17" x14ac:dyDescent="0.2">
      <c r="A167" s="12" t="s">
        <v>406</v>
      </c>
      <c r="B167" s="121">
        <f>'Operating Expenses'!D176</f>
        <v>0</v>
      </c>
      <c r="C167" s="118">
        <f>'Operating Expenses'!E176</f>
        <v>0</v>
      </c>
      <c r="D167" s="118">
        <f>'Operating Expenses'!F176</f>
        <v>0</v>
      </c>
      <c r="E167" s="118">
        <f>'Operating Expenses'!G176</f>
        <v>0</v>
      </c>
      <c r="F167" s="118">
        <f>'Operating Expenses'!H176</f>
        <v>0</v>
      </c>
      <c r="G167" s="118">
        <f>'Operating Expenses'!I176</f>
        <v>0</v>
      </c>
      <c r="H167" s="118">
        <f>'Operating Expenses'!J176</f>
        <v>0</v>
      </c>
      <c r="I167" s="118">
        <f>'Operating Expenses'!K176</f>
        <v>0</v>
      </c>
      <c r="J167" s="118">
        <f>'Operating Expenses'!L176</f>
        <v>0</v>
      </c>
      <c r="K167" s="118">
        <f>'Operating Expenses'!M176</f>
        <v>0</v>
      </c>
      <c r="L167" s="118">
        <f>'Operating Expenses'!N176</f>
        <v>0</v>
      </c>
      <c r="M167" s="126">
        <f>'Operating Expenses'!O176</f>
        <v>0</v>
      </c>
      <c r="N167" s="122">
        <f t="shared" si="21"/>
        <v>0</v>
      </c>
    </row>
    <row r="168" spans="1:15" ht="17" x14ac:dyDescent="0.2">
      <c r="A168" s="12" t="s">
        <v>407</v>
      </c>
      <c r="B168" s="121">
        <f>'Operating Expenses'!D177</f>
        <v>0</v>
      </c>
      <c r="C168" s="118">
        <f>'Operating Expenses'!E177</f>
        <v>0</v>
      </c>
      <c r="D168" s="118">
        <f>'Operating Expenses'!F177</f>
        <v>0</v>
      </c>
      <c r="E168" s="118">
        <f>'Operating Expenses'!G177</f>
        <v>0</v>
      </c>
      <c r="F168" s="118">
        <f>'Operating Expenses'!H177</f>
        <v>0</v>
      </c>
      <c r="G168" s="118">
        <f>'Operating Expenses'!I177</f>
        <v>0</v>
      </c>
      <c r="H168" s="118">
        <f>'Operating Expenses'!J177</f>
        <v>0</v>
      </c>
      <c r="I168" s="118">
        <f>'Operating Expenses'!K177</f>
        <v>0</v>
      </c>
      <c r="J168" s="118">
        <f>'Operating Expenses'!L177</f>
        <v>0</v>
      </c>
      <c r="K168" s="118">
        <f>'Operating Expenses'!M177</f>
        <v>0</v>
      </c>
      <c r="L168" s="118">
        <f>'Operating Expenses'!N177</f>
        <v>0</v>
      </c>
      <c r="M168" s="126">
        <f>'Operating Expenses'!O177</f>
        <v>0</v>
      </c>
      <c r="N168" s="122">
        <f t="shared" si="21"/>
        <v>0</v>
      </c>
    </row>
    <row r="169" spans="1:15" ht="17" x14ac:dyDescent="0.2">
      <c r="A169" s="12" t="s">
        <v>408</v>
      </c>
      <c r="B169" s="121">
        <f>'Operating Expenses'!D178</f>
        <v>0</v>
      </c>
      <c r="C169" s="118">
        <f>'Operating Expenses'!E178</f>
        <v>0</v>
      </c>
      <c r="D169" s="118">
        <f>'Operating Expenses'!F178</f>
        <v>0</v>
      </c>
      <c r="E169" s="118">
        <f>'Operating Expenses'!G178</f>
        <v>0</v>
      </c>
      <c r="F169" s="118">
        <f>'Operating Expenses'!H178</f>
        <v>0</v>
      </c>
      <c r="G169" s="118">
        <f>'Operating Expenses'!I178</f>
        <v>0</v>
      </c>
      <c r="H169" s="118">
        <f>'Operating Expenses'!J178</f>
        <v>0</v>
      </c>
      <c r="I169" s="118">
        <f>'Operating Expenses'!K178</f>
        <v>0</v>
      </c>
      <c r="J169" s="118">
        <f>'Operating Expenses'!L178</f>
        <v>0</v>
      </c>
      <c r="K169" s="118">
        <f>'Operating Expenses'!M178</f>
        <v>0</v>
      </c>
      <c r="L169" s="118">
        <f>'Operating Expenses'!N178</f>
        <v>0</v>
      </c>
      <c r="M169" s="126">
        <f>'Operating Expenses'!O178</f>
        <v>0</v>
      </c>
      <c r="N169" s="122">
        <f t="shared" si="21"/>
        <v>0</v>
      </c>
    </row>
    <row r="170" spans="1:15" ht="17" x14ac:dyDescent="0.2">
      <c r="A170" s="12" t="s">
        <v>409</v>
      </c>
      <c r="B170" s="121">
        <f>'Operating Expenses'!D179</f>
        <v>0</v>
      </c>
      <c r="C170" s="118">
        <f>'Operating Expenses'!E179</f>
        <v>0</v>
      </c>
      <c r="D170" s="118">
        <f>'Operating Expenses'!F179</f>
        <v>0</v>
      </c>
      <c r="E170" s="118">
        <f>'Operating Expenses'!G179</f>
        <v>0</v>
      </c>
      <c r="F170" s="118">
        <f>'Operating Expenses'!H179</f>
        <v>0</v>
      </c>
      <c r="G170" s="118">
        <f>'Operating Expenses'!I179</f>
        <v>0</v>
      </c>
      <c r="H170" s="118">
        <f>'Operating Expenses'!J179</f>
        <v>0</v>
      </c>
      <c r="I170" s="118">
        <f>'Operating Expenses'!K179</f>
        <v>0</v>
      </c>
      <c r="J170" s="118">
        <f>'Operating Expenses'!L179</f>
        <v>0</v>
      </c>
      <c r="K170" s="118">
        <f>'Operating Expenses'!M179</f>
        <v>0</v>
      </c>
      <c r="L170" s="118">
        <f>'Operating Expenses'!N179</f>
        <v>0</v>
      </c>
      <c r="M170" s="126">
        <f>'Operating Expenses'!O179</f>
        <v>0</v>
      </c>
      <c r="N170" s="122">
        <f t="shared" si="21"/>
        <v>0</v>
      </c>
    </row>
    <row r="171" spans="1:15" ht="17" x14ac:dyDescent="0.2">
      <c r="A171" s="295" t="str">
        <f>'Operating Expenses'!$B$54</f>
        <v>Other</v>
      </c>
      <c r="B171" s="121">
        <f>'Operating Expenses'!D180</f>
        <v>0</v>
      </c>
      <c r="C171" s="118">
        <f>'Operating Expenses'!E180</f>
        <v>0</v>
      </c>
      <c r="D171" s="118">
        <f>'Operating Expenses'!F180</f>
        <v>0</v>
      </c>
      <c r="E171" s="118">
        <f>'Operating Expenses'!G180</f>
        <v>0</v>
      </c>
      <c r="F171" s="118">
        <f>'Operating Expenses'!H180</f>
        <v>0</v>
      </c>
      <c r="G171" s="118">
        <f>'Operating Expenses'!I180</f>
        <v>0</v>
      </c>
      <c r="H171" s="118">
        <f>'Operating Expenses'!J180</f>
        <v>0</v>
      </c>
      <c r="I171" s="118">
        <f>'Operating Expenses'!K180</f>
        <v>0</v>
      </c>
      <c r="J171" s="118">
        <f>'Operating Expenses'!L180</f>
        <v>0</v>
      </c>
      <c r="K171" s="118">
        <f>'Operating Expenses'!M180</f>
        <v>0</v>
      </c>
      <c r="L171" s="118">
        <f>'Operating Expenses'!N180</f>
        <v>0</v>
      </c>
      <c r="M171" s="126">
        <f>'Operating Expenses'!O180</f>
        <v>0</v>
      </c>
      <c r="N171" s="122">
        <f t="shared" si="21"/>
        <v>0</v>
      </c>
    </row>
    <row r="172" spans="1:15" ht="17" x14ac:dyDescent="0.2">
      <c r="A172" s="295" t="str">
        <f>'Operating Expenses'!$B$55</f>
        <v>Other</v>
      </c>
      <c r="B172" s="121">
        <f>'Operating Expenses'!D181</f>
        <v>0</v>
      </c>
      <c r="C172" s="118">
        <f>'Operating Expenses'!E181</f>
        <v>0</v>
      </c>
      <c r="D172" s="118">
        <f>'Operating Expenses'!F181</f>
        <v>0</v>
      </c>
      <c r="E172" s="118">
        <f>'Operating Expenses'!G181</f>
        <v>0</v>
      </c>
      <c r="F172" s="118">
        <f>'Operating Expenses'!H181</f>
        <v>0</v>
      </c>
      <c r="G172" s="118">
        <f>'Operating Expenses'!I181</f>
        <v>0</v>
      </c>
      <c r="H172" s="118">
        <f>'Operating Expenses'!J181</f>
        <v>0</v>
      </c>
      <c r="I172" s="118">
        <f>'Operating Expenses'!K181</f>
        <v>0</v>
      </c>
      <c r="J172" s="118">
        <f>'Operating Expenses'!L181</f>
        <v>0</v>
      </c>
      <c r="K172" s="118">
        <f>'Operating Expenses'!M181</f>
        <v>0</v>
      </c>
      <c r="L172" s="118">
        <f>'Operating Expenses'!N181</f>
        <v>0</v>
      </c>
      <c r="M172" s="126">
        <f>'Operating Expenses'!O181</f>
        <v>0</v>
      </c>
      <c r="N172" s="122">
        <f t="shared" si="21"/>
        <v>0</v>
      </c>
    </row>
    <row r="173" spans="1:15" ht="17" x14ac:dyDescent="0.2">
      <c r="A173" s="295" t="str">
        <f>'Operating Expenses'!$B$56</f>
        <v>Other</v>
      </c>
      <c r="B173" s="121">
        <f>'Operating Expenses'!D182</f>
        <v>0</v>
      </c>
      <c r="C173" s="118">
        <f>'Operating Expenses'!E182</f>
        <v>0</v>
      </c>
      <c r="D173" s="118">
        <f>'Operating Expenses'!F182</f>
        <v>0</v>
      </c>
      <c r="E173" s="118">
        <f>'Operating Expenses'!G182</f>
        <v>0</v>
      </c>
      <c r="F173" s="118">
        <f>'Operating Expenses'!H182</f>
        <v>0</v>
      </c>
      <c r="G173" s="118">
        <f>'Operating Expenses'!I182</f>
        <v>0</v>
      </c>
      <c r="H173" s="118">
        <f>'Operating Expenses'!J182</f>
        <v>0</v>
      </c>
      <c r="I173" s="118">
        <f>'Operating Expenses'!K182</f>
        <v>0</v>
      </c>
      <c r="J173" s="118">
        <f>'Operating Expenses'!L182</f>
        <v>0</v>
      </c>
      <c r="K173" s="118">
        <f>'Operating Expenses'!M182</f>
        <v>0</v>
      </c>
      <c r="L173" s="118">
        <f>'Operating Expenses'!N182</f>
        <v>0</v>
      </c>
      <c r="M173" s="126">
        <f>'Operating Expenses'!O182</f>
        <v>0</v>
      </c>
      <c r="N173" s="122">
        <f t="shared" si="21"/>
        <v>0</v>
      </c>
    </row>
    <row r="174" spans="1:15" ht="17" x14ac:dyDescent="0.2">
      <c r="A174" s="12" t="s">
        <v>693</v>
      </c>
      <c r="B174" s="121">
        <f>'Existing Company Set-Up '!G130</f>
        <v>0</v>
      </c>
      <c r="C174" s="118">
        <f>'Existing Company Set-Up '!H130</f>
        <v>0</v>
      </c>
      <c r="D174" s="118">
        <f>'Existing Company Set-Up '!I130</f>
        <v>0</v>
      </c>
      <c r="E174" s="118">
        <f>'Existing Company Set-Up '!J130</f>
        <v>0</v>
      </c>
      <c r="F174" s="118">
        <f>'Existing Company Set-Up '!K130</f>
        <v>0</v>
      </c>
      <c r="G174" s="118">
        <f>'Existing Company Set-Up '!L130</f>
        <v>0</v>
      </c>
      <c r="H174" s="118">
        <f>'Existing Company Set-Up '!M130</f>
        <v>0</v>
      </c>
      <c r="I174" s="118">
        <f>'Existing Company Set-Up '!N130</f>
        <v>0</v>
      </c>
      <c r="J174" s="118">
        <f>'Existing Company Set-Up '!O130</f>
        <v>0</v>
      </c>
      <c r="K174" s="118">
        <f>'Existing Company Set-Up '!P130</f>
        <v>0</v>
      </c>
      <c r="L174" s="118">
        <f>'Existing Company Set-Up '!Q130</f>
        <v>0</v>
      </c>
      <c r="M174" s="118">
        <f>'Existing Company Set-Up '!R130</f>
        <v>0</v>
      </c>
      <c r="N174" s="122">
        <f t="shared" si="21"/>
        <v>0</v>
      </c>
    </row>
    <row r="175" spans="1:15" ht="17" x14ac:dyDescent="0.2">
      <c r="A175" s="12" t="s">
        <v>545</v>
      </c>
      <c r="B175" s="164"/>
      <c r="C175" s="165"/>
      <c r="D175" s="165"/>
      <c r="E175" s="165"/>
      <c r="F175" s="165"/>
      <c r="G175" s="165"/>
      <c r="H175" s="165"/>
      <c r="I175" s="165"/>
      <c r="J175" s="165"/>
      <c r="K175" s="165"/>
      <c r="L175" s="165"/>
      <c r="M175" s="165"/>
      <c r="N175" s="122"/>
      <c r="O175" s="111"/>
    </row>
    <row r="176" spans="1:15" ht="17" x14ac:dyDescent="0.2">
      <c r="A176" s="12" t="s">
        <v>546</v>
      </c>
      <c r="B176" s="121">
        <f>'Capital Budget'!D232+'Capital Budget'!D234</f>
        <v>0</v>
      </c>
      <c r="C176" s="118">
        <f>'Capital Budget'!E232+'Capital Budget'!E234</f>
        <v>0</v>
      </c>
      <c r="D176" s="118">
        <f>'Capital Budget'!F232+'Capital Budget'!F234</f>
        <v>0</v>
      </c>
      <c r="E176" s="118">
        <f>'Capital Budget'!G232+'Capital Budget'!G234</f>
        <v>0</v>
      </c>
      <c r="F176" s="118">
        <f>'Capital Budget'!H232+'Capital Budget'!H234</f>
        <v>0</v>
      </c>
      <c r="G176" s="118">
        <f>'Capital Budget'!I232+'Capital Budget'!I234</f>
        <v>0</v>
      </c>
      <c r="H176" s="118">
        <f>'Capital Budget'!J232+'Capital Budget'!J234</f>
        <v>0</v>
      </c>
      <c r="I176" s="118">
        <f>'Capital Budget'!K232+'Capital Budget'!K234</f>
        <v>0</v>
      </c>
      <c r="J176" s="118">
        <f>'Capital Budget'!L232+'Capital Budget'!L234</f>
        <v>0</v>
      </c>
      <c r="K176" s="118">
        <f>'Capital Budget'!M232+'Capital Budget'!M234</f>
        <v>0</v>
      </c>
      <c r="L176" s="118">
        <f>'Capital Budget'!N232+'Capital Budget'!N234</f>
        <v>0</v>
      </c>
      <c r="M176" s="118">
        <f>'Capital Budget'!O232+'Capital Budget'!O234</f>
        <v>0</v>
      </c>
      <c r="N176" s="122">
        <f t="shared" si="21"/>
        <v>0</v>
      </c>
    </row>
    <row r="177" spans="1:14" ht="17" x14ac:dyDescent="0.2">
      <c r="A177" s="12" t="s">
        <v>547</v>
      </c>
      <c r="B177" s="403">
        <v>0</v>
      </c>
      <c r="C177" s="111">
        <v>0</v>
      </c>
      <c r="D177" s="111">
        <v>0</v>
      </c>
      <c r="E177" s="118">
        <f>IF(SUM('Monthly Income Statement'!B146:D146)&gt;0,SUM('Monthly Income Statement'!B146:D146)*'Company Info'!G15,0)</f>
        <v>0</v>
      </c>
      <c r="F177" s="111">
        <v>0</v>
      </c>
      <c r="G177" s="118">
        <f>IF(SUM('Monthly Income Statement'!B146:G146)&gt;0,(SUM('Monthly Income Statement'!B146:G146)*'Company Info'!G15)-'Cash Flow'!E177,0)</f>
        <v>0</v>
      </c>
      <c r="H177" s="111">
        <v>0</v>
      </c>
      <c r="I177" s="111">
        <v>0</v>
      </c>
      <c r="J177" s="118">
        <f>IF(SUM('Monthly Income Statement'!B146:J146)&gt;0,SUM('Monthly Income Statement'!B146:J146)*'Company Info'!G15-SUM('Cash Flow'!B177:I177),0)</f>
        <v>0</v>
      </c>
      <c r="K177" s="118">
        <v>0</v>
      </c>
      <c r="L177" s="118">
        <v>0</v>
      </c>
      <c r="M177" s="118">
        <f>IF('Year-End Income Statement'!$I$50&gt;0,'Company Info'!$G$15*'Year-End Income Statement'!$I$50-SUM(B177:L177),0)</f>
        <v>0</v>
      </c>
      <c r="N177" s="122">
        <f t="shared" si="21"/>
        <v>0</v>
      </c>
    </row>
    <row r="178" spans="1:14" ht="17" x14ac:dyDescent="0.2">
      <c r="A178" s="12" t="s">
        <v>638</v>
      </c>
      <c r="B178" s="121">
        <f>'Equity &amp; Debt'!C64+'Equity &amp; Debt'!C104+'Equity &amp; Debt'!C121+'Equity &amp; Debt'!C158</f>
        <v>0</v>
      </c>
      <c r="C178" s="118">
        <f>'Equity &amp; Debt'!D64+'Equity &amp; Debt'!D104+'Equity &amp; Debt'!D121+'Equity &amp; Debt'!D158</f>
        <v>0</v>
      </c>
      <c r="D178" s="118">
        <f>'Equity &amp; Debt'!E64+'Equity &amp; Debt'!E104+'Equity &amp; Debt'!E121+'Equity &amp; Debt'!E158</f>
        <v>0</v>
      </c>
      <c r="E178" s="118">
        <f>'Equity &amp; Debt'!F64+'Equity &amp; Debt'!F104+'Equity &amp; Debt'!F121+'Equity &amp; Debt'!F158</f>
        <v>0</v>
      </c>
      <c r="F178" s="118">
        <f>'Equity &amp; Debt'!G64+'Equity &amp; Debt'!G104+'Equity &amp; Debt'!G121+'Equity &amp; Debt'!G158</f>
        <v>0</v>
      </c>
      <c r="G178" s="118">
        <f>'Equity &amp; Debt'!H64+'Equity &amp; Debt'!H104+'Equity &amp; Debt'!H121+'Equity &amp; Debt'!H158</f>
        <v>0</v>
      </c>
      <c r="H178" s="118">
        <f>'Equity &amp; Debt'!I64+'Equity &amp; Debt'!I104+'Equity &amp; Debt'!I121+'Equity &amp; Debt'!I158</f>
        <v>0</v>
      </c>
      <c r="I178" s="118">
        <f>'Equity &amp; Debt'!J64+'Equity &amp; Debt'!J104+'Equity &amp; Debt'!J121+'Equity &amp; Debt'!J158</f>
        <v>0</v>
      </c>
      <c r="J178" s="118">
        <f>'Equity &amp; Debt'!K64+'Equity &amp; Debt'!K104+'Equity &amp; Debt'!K121+'Equity &amp; Debt'!K158</f>
        <v>0</v>
      </c>
      <c r="K178" s="118">
        <f>'Equity &amp; Debt'!L64+'Equity &amp; Debt'!L104+'Equity &amp; Debt'!L121+'Equity &amp; Debt'!L158</f>
        <v>0</v>
      </c>
      <c r="L178" s="118">
        <f>'Equity &amp; Debt'!M64+'Equity &amp; Debt'!M104+'Equity &amp; Debt'!M121+'Equity &amp; Debt'!M158</f>
        <v>0</v>
      </c>
      <c r="M178" s="126">
        <f>'Equity &amp; Debt'!N64+'Equity &amp; Debt'!N104+'Equity &amp; Debt'!N121+'Equity &amp; Debt'!N158</f>
        <v>0</v>
      </c>
      <c r="N178" s="122">
        <f t="shared" si="21"/>
        <v>0</v>
      </c>
    </row>
    <row r="179" spans="1:14" ht="17" x14ac:dyDescent="0.2">
      <c r="A179" s="12" t="s">
        <v>548</v>
      </c>
      <c r="B179" s="121">
        <f>'Equity &amp; Debt'!C63+'Equity &amp; Debt'!C103+'Equity &amp; Debt'!C120+'Equity &amp; Debt'!C157</f>
        <v>0</v>
      </c>
      <c r="C179" s="118">
        <f>'Equity &amp; Debt'!D63+'Equity &amp; Debt'!D103+'Equity &amp; Debt'!D120+'Equity &amp; Debt'!D157</f>
        <v>0</v>
      </c>
      <c r="D179" s="118">
        <f>'Equity &amp; Debt'!E63+'Equity &amp; Debt'!E103+'Equity &amp; Debt'!E120+'Equity &amp; Debt'!E157</f>
        <v>0</v>
      </c>
      <c r="E179" s="118">
        <f>'Equity &amp; Debt'!F63+'Equity &amp; Debt'!F103+'Equity &amp; Debt'!F120+'Equity &amp; Debt'!F157</f>
        <v>0</v>
      </c>
      <c r="F179" s="118">
        <f>'Equity &amp; Debt'!G63+'Equity &amp; Debt'!G103+'Equity &amp; Debt'!G120+'Equity &amp; Debt'!G157</f>
        <v>0</v>
      </c>
      <c r="G179" s="118">
        <f>'Equity &amp; Debt'!H63+'Equity &amp; Debt'!H103+'Equity &amp; Debt'!H120+'Equity &amp; Debt'!H157</f>
        <v>0</v>
      </c>
      <c r="H179" s="118">
        <f>'Equity &amp; Debt'!I63+'Equity &amp; Debt'!I103+'Equity &amp; Debt'!I120+'Equity &amp; Debt'!I157</f>
        <v>0</v>
      </c>
      <c r="I179" s="118">
        <f>'Equity &amp; Debt'!J63+'Equity &amp; Debt'!J103+'Equity &amp; Debt'!J120+'Equity &amp; Debt'!J157</f>
        <v>0</v>
      </c>
      <c r="J179" s="118">
        <f>'Equity &amp; Debt'!K63+'Equity &amp; Debt'!K103+'Equity &amp; Debt'!K120+'Equity &amp; Debt'!K157</f>
        <v>0</v>
      </c>
      <c r="K179" s="118">
        <f>'Equity &amp; Debt'!L63+'Equity &amp; Debt'!L103+'Equity &amp; Debt'!L120+'Equity &amp; Debt'!L157</f>
        <v>0</v>
      </c>
      <c r="L179" s="118">
        <f>'Equity &amp; Debt'!M63+'Equity &amp; Debt'!M103+'Equity &amp; Debt'!M120+'Equity &amp; Debt'!M157</f>
        <v>0</v>
      </c>
      <c r="M179" s="118">
        <f>'Equity &amp; Debt'!N63+'Equity &amp; Debt'!N103+'Equity &amp; Debt'!N120+'Equity &amp; Debt'!N157</f>
        <v>0</v>
      </c>
      <c r="N179" s="122">
        <f t="shared" si="21"/>
        <v>0</v>
      </c>
    </row>
    <row r="180" spans="1:14" ht="17" x14ac:dyDescent="0.2">
      <c r="A180" s="12" t="s">
        <v>549</v>
      </c>
      <c r="B180" s="121">
        <f>'Capital Budget'!D226+'Capital Budget'!D227</f>
        <v>0</v>
      </c>
      <c r="C180" s="118">
        <f>'Capital Budget'!E226+'Capital Budget'!E227</f>
        <v>0</v>
      </c>
      <c r="D180" s="118">
        <f>'Capital Budget'!F226+'Capital Budget'!F227</f>
        <v>0</v>
      </c>
      <c r="E180" s="118">
        <f>'Capital Budget'!G226+'Capital Budget'!G227</f>
        <v>0</v>
      </c>
      <c r="F180" s="118">
        <f>'Capital Budget'!H226+'Capital Budget'!H227</f>
        <v>0</v>
      </c>
      <c r="G180" s="118">
        <f>'Capital Budget'!I226+'Capital Budget'!I227</f>
        <v>0</v>
      </c>
      <c r="H180" s="118">
        <f>'Capital Budget'!J226+'Capital Budget'!J227</f>
        <v>0</v>
      </c>
      <c r="I180" s="118">
        <f>'Capital Budget'!K226+'Capital Budget'!K227</f>
        <v>0</v>
      </c>
      <c r="J180" s="118">
        <f>'Capital Budget'!L226+'Capital Budget'!L227</f>
        <v>0</v>
      </c>
      <c r="K180" s="118">
        <f>'Capital Budget'!M226+'Capital Budget'!M227</f>
        <v>0</v>
      </c>
      <c r="L180" s="118">
        <f>'Capital Budget'!N226+'Capital Budget'!N227</f>
        <v>0</v>
      </c>
      <c r="M180" s="118">
        <f>'Capital Budget'!O226+'Capital Budget'!O227</f>
        <v>0</v>
      </c>
      <c r="N180" s="122">
        <f t="shared" si="21"/>
        <v>0</v>
      </c>
    </row>
    <row r="181" spans="1:14" ht="17" x14ac:dyDescent="0.2">
      <c r="A181" s="12" t="s">
        <v>699</v>
      </c>
      <c r="B181" s="149">
        <f>'Capital Budget'!D228+'Capital Budget'!D229+'Existing Company Set-Up '!G131+'Existing Company Set-Up '!G132</f>
        <v>0</v>
      </c>
      <c r="C181" s="133">
        <f>'Capital Budget'!E228+'Capital Budget'!E229+'Existing Company Set-Up '!H131+'Existing Company Set-Up '!H132</f>
        <v>0</v>
      </c>
      <c r="D181" s="133">
        <f>'Capital Budget'!F228+'Capital Budget'!F229+'Existing Company Set-Up '!I131+'Existing Company Set-Up '!I132</f>
        <v>0</v>
      </c>
      <c r="E181" s="133">
        <f>'Capital Budget'!G228+'Capital Budget'!G229+'Existing Company Set-Up '!J131+'Existing Company Set-Up '!J132</f>
        <v>0</v>
      </c>
      <c r="F181" s="133">
        <f>'Capital Budget'!H228+'Capital Budget'!H229+'Existing Company Set-Up '!K131+'Existing Company Set-Up '!K132</f>
        <v>0</v>
      </c>
      <c r="G181" s="133">
        <f>'Capital Budget'!I228+'Capital Budget'!I229+'Existing Company Set-Up '!L131+'Existing Company Set-Up '!L132</f>
        <v>0</v>
      </c>
      <c r="H181" s="133">
        <f>'Capital Budget'!J228+'Capital Budget'!J229+'Existing Company Set-Up '!M131+'Existing Company Set-Up '!M132</f>
        <v>0</v>
      </c>
      <c r="I181" s="133">
        <f>'Capital Budget'!K228+'Capital Budget'!K229+'Existing Company Set-Up '!N131+'Existing Company Set-Up '!N132</f>
        <v>0</v>
      </c>
      <c r="J181" s="133">
        <f>'Capital Budget'!L228+'Capital Budget'!L229+'Existing Company Set-Up '!O131+'Existing Company Set-Up '!O132</f>
        <v>0</v>
      </c>
      <c r="K181" s="133">
        <f>'Capital Budget'!M228+'Capital Budget'!M229+'Existing Company Set-Up '!P131+'Existing Company Set-Up '!P132</f>
        <v>0</v>
      </c>
      <c r="L181" s="133">
        <f>'Capital Budget'!N228+'Capital Budget'!N229+'Existing Company Set-Up '!Q131+'Existing Company Set-Up '!Q132</f>
        <v>0</v>
      </c>
      <c r="M181" s="159">
        <f>'Capital Budget'!O228+'Capital Budget'!O229+'Existing Company Set-Up '!R131+'Existing Company Set-Up '!R132</f>
        <v>0</v>
      </c>
      <c r="N181" s="150">
        <f t="shared" si="21"/>
        <v>0</v>
      </c>
    </row>
    <row r="182" spans="1:14" ht="17" x14ac:dyDescent="0.2">
      <c r="A182" s="64" t="s">
        <v>550</v>
      </c>
      <c r="B182" s="149">
        <f>SUM(B142:B181)</f>
        <v>0</v>
      </c>
      <c r="C182" s="120">
        <f t="shared" ref="C182:M182" si="22">SUM(C142:C181)</f>
        <v>0</v>
      </c>
      <c r="D182" s="120">
        <f t="shared" si="22"/>
        <v>0</v>
      </c>
      <c r="E182" s="120">
        <f t="shared" si="22"/>
        <v>0</v>
      </c>
      <c r="F182" s="120">
        <f t="shared" si="22"/>
        <v>0</v>
      </c>
      <c r="G182" s="120">
        <f t="shared" si="22"/>
        <v>0</v>
      </c>
      <c r="H182" s="120">
        <f t="shared" si="22"/>
        <v>0</v>
      </c>
      <c r="I182" s="120">
        <f t="shared" si="22"/>
        <v>0</v>
      </c>
      <c r="J182" s="120">
        <f t="shared" si="22"/>
        <v>0</v>
      </c>
      <c r="K182" s="120">
        <f t="shared" si="22"/>
        <v>0</v>
      </c>
      <c r="L182" s="120">
        <f t="shared" si="22"/>
        <v>0</v>
      </c>
      <c r="M182" s="128">
        <f t="shared" si="22"/>
        <v>0</v>
      </c>
      <c r="N182" s="123">
        <f t="shared" si="21"/>
        <v>0</v>
      </c>
    </row>
    <row r="183" spans="1:14" ht="17" x14ac:dyDescent="0.2">
      <c r="A183" s="12"/>
      <c r="B183" s="121"/>
      <c r="C183" s="118"/>
      <c r="D183" s="118"/>
      <c r="E183" s="118"/>
      <c r="F183" s="118"/>
      <c r="G183" s="118"/>
      <c r="H183" s="118"/>
      <c r="I183" s="118"/>
      <c r="J183" s="118"/>
      <c r="K183" s="118"/>
      <c r="L183" s="118"/>
      <c r="M183" s="118"/>
      <c r="N183" s="127"/>
    </row>
    <row r="184" spans="1:14" ht="17" x14ac:dyDescent="0.2">
      <c r="A184" s="401" t="s">
        <v>293</v>
      </c>
      <c r="B184" s="138">
        <f>+B137-B182</f>
        <v>0</v>
      </c>
      <c r="C184" s="138">
        <f t="shared" ref="C184:M184" si="23">+C137-C182</f>
        <v>0</v>
      </c>
      <c r="D184" s="138">
        <f t="shared" si="23"/>
        <v>0</v>
      </c>
      <c r="E184" s="138">
        <f t="shared" si="23"/>
        <v>0</v>
      </c>
      <c r="F184" s="138">
        <f t="shared" si="23"/>
        <v>0</v>
      </c>
      <c r="G184" s="138">
        <f t="shared" si="23"/>
        <v>0</v>
      </c>
      <c r="H184" s="138">
        <f t="shared" si="23"/>
        <v>0</v>
      </c>
      <c r="I184" s="138">
        <f t="shared" si="23"/>
        <v>0</v>
      </c>
      <c r="J184" s="138">
        <f t="shared" si="23"/>
        <v>0</v>
      </c>
      <c r="K184" s="138">
        <f t="shared" si="23"/>
        <v>0</v>
      </c>
      <c r="L184" s="138">
        <f t="shared" si="23"/>
        <v>0</v>
      </c>
      <c r="M184" s="140">
        <f t="shared" si="23"/>
        <v>0</v>
      </c>
      <c r="N184" s="123">
        <f t="shared" si="21"/>
        <v>0</v>
      </c>
    </row>
    <row r="185" spans="1:14" ht="17" x14ac:dyDescent="0.2">
      <c r="A185" s="65" t="s">
        <v>551</v>
      </c>
      <c r="B185" s="139">
        <f>+M125</f>
        <v>0</v>
      </c>
      <c r="C185" s="138">
        <f>+B186</f>
        <v>0</v>
      </c>
      <c r="D185" s="138">
        <f t="shared" ref="D185:M185" si="24">+C186</f>
        <v>0</v>
      </c>
      <c r="E185" s="138">
        <f t="shared" si="24"/>
        <v>0</v>
      </c>
      <c r="F185" s="138">
        <f t="shared" si="24"/>
        <v>0</v>
      </c>
      <c r="G185" s="138">
        <f t="shared" si="24"/>
        <v>0</v>
      </c>
      <c r="H185" s="138">
        <f t="shared" si="24"/>
        <v>0</v>
      </c>
      <c r="I185" s="138">
        <f t="shared" si="24"/>
        <v>0</v>
      </c>
      <c r="J185" s="138">
        <f t="shared" si="24"/>
        <v>0</v>
      </c>
      <c r="K185" s="138">
        <f t="shared" si="24"/>
        <v>0</v>
      </c>
      <c r="L185" s="138">
        <f t="shared" si="24"/>
        <v>0</v>
      </c>
      <c r="M185" s="140">
        <f t="shared" si="24"/>
        <v>0</v>
      </c>
      <c r="N185" s="134">
        <f>+M125</f>
        <v>0</v>
      </c>
    </row>
    <row r="186" spans="1:14" ht="17" x14ac:dyDescent="0.2">
      <c r="A186" s="66" t="s">
        <v>552</v>
      </c>
      <c r="B186" s="130">
        <f>+B184+B185</f>
        <v>0</v>
      </c>
      <c r="C186" s="131">
        <f t="shared" ref="C186:M186" si="25">+C184+C185</f>
        <v>0</v>
      </c>
      <c r="D186" s="131">
        <f t="shared" si="25"/>
        <v>0</v>
      </c>
      <c r="E186" s="131">
        <f t="shared" si="25"/>
        <v>0</v>
      </c>
      <c r="F186" s="131">
        <f t="shared" si="25"/>
        <v>0</v>
      </c>
      <c r="G186" s="131">
        <f t="shared" si="25"/>
        <v>0</v>
      </c>
      <c r="H186" s="131">
        <f t="shared" si="25"/>
        <v>0</v>
      </c>
      <c r="I186" s="131">
        <f t="shared" si="25"/>
        <v>0</v>
      </c>
      <c r="J186" s="131">
        <f t="shared" si="25"/>
        <v>0</v>
      </c>
      <c r="K186" s="131">
        <f t="shared" si="25"/>
        <v>0</v>
      </c>
      <c r="L186" s="131">
        <f t="shared" si="25"/>
        <v>0</v>
      </c>
      <c r="M186" s="132">
        <f t="shared" si="25"/>
        <v>0</v>
      </c>
      <c r="N186" s="123">
        <f>+N184+N185</f>
        <v>0</v>
      </c>
    </row>
  </sheetData>
  <sheetProtection sheet="1" objects="1" scenarios="1"/>
  <mergeCells count="2">
    <mergeCell ref="F4:H4"/>
    <mergeCell ref="F3:H3"/>
  </mergeCells>
  <phoneticPr fontId="0" type="noConversion"/>
  <printOptions horizontalCentered="1"/>
  <pageMargins left="0.5" right="0.5" top="0.5" bottom="0.25" header="0.5" footer="0.5"/>
  <pageSetup scale="18" orientation="landscape" blackAndWhite="1" horizontalDpi="4294967294" verticalDpi="300" r:id="rId1"/>
  <headerFooter alignWithMargins="0">
    <oddFooter>&amp;C&amp;"Times New Roman,Regular"&amp;12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80" r:id="rId4" name="Button 12">
              <controlPr defaultSize="0" print="0" autoFill="0" autoPict="0" macro="[0]!Print_Cash_Flow_All_Years">
                <anchor moveWithCells="1">
                  <from>
                    <xdr:col>0</xdr:col>
                    <xdr:colOff>0</xdr:colOff>
                    <xdr:row>0</xdr:row>
                    <xdr:rowOff>152400</xdr:rowOff>
                  </from>
                  <to>
                    <xdr:col>0</xdr:col>
                    <xdr:colOff>2159000</xdr:colOff>
                    <xdr:row>2</xdr:row>
                    <xdr:rowOff>0</xdr:rowOff>
                  </to>
                </anchor>
              </controlPr>
            </control>
          </mc:Choice>
          <mc:Fallback/>
        </mc:AlternateContent>
      </controls>
    </mc:Choice>
    <mc:Fallback/>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enableFormatConditionsCalculation="0">
    <pageSetUpPr fitToPage="1"/>
  </sheetPr>
  <dimension ref="A3:J56"/>
  <sheetViews>
    <sheetView workbookViewId="0"/>
  </sheetViews>
  <sheetFormatPr baseColWidth="10" defaultColWidth="8.83203125" defaultRowHeight="16" x14ac:dyDescent="0.2"/>
  <cols>
    <col min="1" max="1" width="36.6640625" style="12" customWidth="1"/>
    <col min="2" max="2" width="3" style="12" bestFit="1" customWidth="1"/>
    <col min="3" max="3" width="16.6640625" style="50" customWidth="1"/>
    <col min="4" max="4" width="8.83203125" style="50"/>
    <col min="5" max="5" width="3" style="50" bestFit="1" customWidth="1"/>
    <col min="6" max="6" width="16.6640625" style="50" customWidth="1"/>
    <col min="7" max="7" width="8.83203125" style="50"/>
    <col min="8" max="8" width="3" style="50" bestFit="1" customWidth="1"/>
    <col min="9" max="9" width="16.6640625" style="50" customWidth="1"/>
  </cols>
  <sheetData>
    <row r="3" spans="1:10" ht="18" x14ac:dyDescent="0.2">
      <c r="B3" s="720" t="str">
        <f>'Company Info'!E9</f>
        <v>My Company</v>
      </c>
      <c r="C3" s="718"/>
      <c r="D3" s="718"/>
      <c r="E3" s="718"/>
      <c r="F3" s="718"/>
    </row>
    <row r="4" spans="1:10" ht="18" x14ac:dyDescent="0.2">
      <c r="B4" s="718" t="s">
        <v>215</v>
      </c>
      <c r="C4" s="718"/>
      <c r="D4" s="718"/>
      <c r="E4" s="718"/>
      <c r="F4" s="718"/>
    </row>
    <row r="5" spans="1:10" ht="18" x14ac:dyDescent="0.2">
      <c r="B5" s="718" t="s">
        <v>216</v>
      </c>
      <c r="C5" s="718"/>
      <c r="D5" s="718"/>
      <c r="E5" s="718"/>
      <c r="F5" s="718"/>
    </row>
    <row r="6" spans="1:10" x14ac:dyDescent="0.2">
      <c r="F6" s="228"/>
    </row>
    <row r="7" spans="1:10" x14ac:dyDescent="0.2">
      <c r="A7" s="402"/>
      <c r="B7" s="227"/>
      <c r="C7" s="246">
        <f>'Company Info'!G10</f>
        <v>2014</v>
      </c>
      <c r="D7" s="470"/>
      <c r="E7" s="296"/>
      <c r="F7" s="246">
        <f>+C7+1</f>
        <v>2015</v>
      </c>
      <c r="G7" s="296"/>
      <c r="H7" s="296"/>
      <c r="I7" s="246">
        <f>+F7+1</f>
        <v>2016</v>
      </c>
      <c r="J7" s="477"/>
    </row>
    <row r="8" spans="1:10" x14ac:dyDescent="0.2">
      <c r="A8" s="12" t="s">
        <v>553</v>
      </c>
      <c r="B8" s="146"/>
      <c r="C8" s="85">
        <f>Sales!P63</f>
        <v>0</v>
      </c>
      <c r="D8" s="471" t="e">
        <f>+C8/$C$8</f>
        <v>#DIV/0!</v>
      </c>
      <c r="E8" s="229"/>
      <c r="F8" s="85">
        <f>Sales!P100</f>
        <v>0</v>
      </c>
      <c r="G8" s="471" t="e">
        <f>+F8/$F$8</f>
        <v>#DIV/0!</v>
      </c>
      <c r="H8" s="229"/>
      <c r="I8" s="85">
        <f>Sales!P137</f>
        <v>0</v>
      </c>
      <c r="J8" s="471" t="e">
        <f>+I8/$I$8</f>
        <v>#DIV/0!</v>
      </c>
    </row>
    <row r="9" spans="1:10" x14ac:dyDescent="0.2">
      <c r="A9" s="12" t="s">
        <v>554</v>
      </c>
      <c r="B9" s="147"/>
      <c r="C9" s="50">
        <f>-Inventory!P79</f>
        <v>0</v>
      </c>
      <c r="D9" s="471" t="e">
        <f>+C9/$C$8</f>
        <v>#DIV/0!</v>
      </c>
      <c r="E9" s="163"/>
      <c r="F9" s="50">
        <f>-Inventory!P126</f>
        <v>0</v>
      </c>
      <c r="G9" s="471" t="e">
        <f>+F9/$F$8</f>
        <v>#DIV/0!</v>
      </c>
      <c r="H9" s="163"/>
      <c r="I9" s="50">
        <f>-Inventory!P173</f>
        <v>0</v>
      </c>
      <c r="J9" s="471" t="e">
        <f>+I9/$I$8</f>
        <v>#DIV/0!</v>
      </c>
    </row>
    <row r="10" spans="1:10" x14ac:dyDescent="0.2">
      <c r="A10" s="66" t="s">
        <v>555</v>
      </c>
      <c r="B10" s="369" t="s">
        <v>115</v>
      </c>
      <c r="C10" s="370">
        <f>+C8-C9</f>
        <v>0</v>
      </c>
      <c r="D10" s="472" t="e">
        <f>+C10/$C$8</f>
        <v>#DIV/0!</v>
      </c>
      <c r="E10" s="371" t="s">
        <v>115</v>
      </c>
      <c r="F10" s="370">
        <f>+F8-F9</f>
        <v>0</v>
      </c>
      <c r="G10" s="472" t="e">
        <f>+F10/$F$8</f>
        <v>#DIV/0!</v>
      </c>
      <c r="H10" s="371" t="s">
        <v>115</v>
      </c>
      <c r="I10" s="370">
        <f>+I8-I9</f>
        <v>0</v>
      </c>
      <c r="J10" s="472" t="e">
        <f>+I10/$I$8</f>
        <v>#DIV/0!</v>
      </c>
    </row>
    <row r="11" spans="1:10" x14ac:dyDescent="0.2">
      <c r="D11" s="473"/>
      <c r="G11" s="473"/>
      <c r="J11" s="473"/>
    </row>
    <row r="12" spans="1:10" x14ac:dyDescent="0.2">
      <c r="A12" s="12" t="s">
        <v>556</v>
      </c>
      <c r="D12" s="474"/>
      <c r="G12" s="474"/>
      <c r="J12" s="474"/>
    </row>
    <row r="13" spans="1:10" x14ac:dyDescent="0.2">
      <c r="A13" s="12" t="s">
        <v>557</v>
      </c>
      <c r="C13" s="50">
        <f>'Operating Expenses'!P29+'Cash Flow'!B24</f>
        <v>0</v>
      </c>
      <c r="D13" s="471" t="e">
        <f>+C13/$C$8</f>
        <v>#DIV/0!</v>
      </c>
      <c r="F13" s="50">
        <f>'Operating Expenses'!P92</f>
        <v>0</v>
      </c>
      <c r="G13" s="471" t="e">
        <f t="shared" ref="G13:G42" si="0">+F13/$F$8</f>
        <v>#DIV/0!</v>
      </c>
      <c r="I13" s="85">
        <f>'Operating Expenses'!P155</f>
        <v>0</v>
      </c>
      <c r="J13" s="471" t="e">
        <f t="shared" ref="J13:J42" si="1">+I13/$I$8</f>
        <v>#DIV/0!</v>
      </c>
    </row>
    <row r="14" spans="1:10" x14ac:dyDescent="0.2">
      <c r="A14" s="12" t="s">
        <v>697</v>
      </c>
      <c r="C14" s="50">
        <f>Sales!P70</f>
        <v>0</v>
      </c>
      <c r="D14" s="471" t="e">
        <f t="shared" ref="D14:D54" si="2">+C14/$C$8</f>
        <v>#DIV/0!</v>
      </c>
      <c r="F14" s="50">
        <f>Sales!P107</f>
        <v>0</v>
      </c>
      <c r="G14" s="471" t="e">
        <f t="shared" si="0"/>
        <v>#DIV/0!</v>
      </c>
      <c r="I14" s="85">
        <f>Sales!P144</f>
        <v>0</v>
      </c>
      <c r="J14" s="471" t="e">
        <f t="shared" si="1"/>
        <v>#DIV/0!</v>
      </c>
    </row>
    <row r="15" spans="1:10" x14ac:dyDescent="0.2">
      <c r="A15" s="12" t="s">
        <v>558</v>
      </c>
      <c r="C15" s="50">
        <f>'Operating Expenses'!P30+'Cash Flow'!B25</f>
        <v>0</v>
      </c>
      <c r="D15" s="471" t="e">
        <f t="shared" si="2"/>
        <v>#DIV/0!</v>
      </c>
      <c r="F15" s="50">
        <f>'Operating Expenses'!P93</f>
        <v>0</v>
      </c>
      <c r="G15" s="471" t="e">
        <f t="shared" si="0"/>
        <v>#DIV/0!</v>
      </c>
      <c r="I15" s="85">
        <f>'Operating Expenses'!P156</f>
        <v>0</v>
      </c>
      <c r="J15" s="471" t="e">
        <f t="shared" si="1"/>
        <v>#DIV/0!</v>
      </c>
    </row>
    <row r="16" spans="1:10" x14ac:dyDescent="0.2">
      <c r="A16" s="12" t="s">
        <v>559</v>
      </c>
      <c r="C16" s="50">
        <f>'Capital Budget'!P170+'Capital Budget'!P171+'Capital Budget'!P173</f>
        <v>0</v>
      </c>
      <c r="D16" s="471" t="e">
        <f t="shared" si="2"/>
        <v>#DIV/0!</v>
      </c>
      <c r="F16" s="50">
        <f>'Capital Budget'!P200+'Capital Budget'!P201+'Capital Budget'!P203</f>
        <v>0</v>
      </c>
      <c r="G16" s="471" t="e">
        <f t="shared" si="0"/>
        <v>#DIV/0!</v>
      </c>
      <c r="I16" s="50">
        <f>'Capital Budget'!P230+'Capital Budget'!P231+'Capital Budget'!P233</f>
        <v>0</v>
      </c>
      <c r="J16" s="471" t="e">
        <f t="shared" si="1"/>
        <v>#DIV/0!</v>
      </c>
    </row>
    <row r="17" spans="1:10" x14ac:dyDescent="0.2">
      <c r="A17" s="12" t="s">
        <v>560</v>
      </c>
      <c r="C17" s="50">
        <f>'Operating Expenses'!P31+'Cash Flow'!B26</f>
        <v>0</v>
      </c>
      <c r="D17" s="471" t="e">
        <f t="shared" si="2"/>
        <v>#DIV/0!</v>
      </c>
      <c r="F17" s="50">
        <f>'Operating Expenses'!P94</f>
        <v>0</v>
      </c>
      <c r="G17" s="471" t="e">
        <f t="shared" si="0"/>
        <v>#DIV/0!</v>
      </c>
      <c r="I17" s="85">
        <f>'Operating Expenses'!P157</f>
        <v>0</v>
      </c>
      <c r="J17" s="471" t="e">
        <f t="shared" si="1"/>
        <v>#DIV/0!</v>
      </c>
    </row>
    <row r="18" spans="1:10" x14ac:dyDescent="0.2">
      <c r="A18" s="12" t="s">
        <v>561</v>
      </c>
      <c r="C18" s="50">
        <f>'Operating Expenses'!P32+'Cash Flow'!B27</f>
        <v>0</v>
      </c>
      <c r="D18" s="471" t="e">
        <f t="shared" si="2"/>
        <v>#DIV/0!</v>
      </c>
      <c r="F18" s="50">
        <f>'Operating Expenses'!P95</f>
        <v>0</v>
      </c>
      <c r="G18" s="471" t="e">
        <f t="shared" si="0"/>
        <v>#DIV/0!</v>
      </c>
      <c r="I18" s="85">
        <f>'Operating Expenses'!P158</f>
        <v>0</v>
      </c>
      <c r="J18" s="471" t="e">
        <f t="shared" si="1"/>
        <v>#DIV/0!</v>
      </c>
    </row>
    <row r="19" spans="1:10" x14ac:dyDescent="0.2">
      <c r="A19" s="12" t="s">
        <v>562</v>
      </c>
      <c r="C19" s="50">
        <f>'Operating Expenses'!P33+'Cash Flow'!B28</f>
        <v>0</v>
      </c>
      <c r="D19" s="471" t="e">
        <f t="shared" si="2"/>
        <v>#DIV/0!</v>
      </c>
      <c r="F19" s="50">
        <f>'Operating Expenses'!P96</f>
        <v>0</v>
      </c>
      <c r="G19" s="471" t="e">
        <f t="shared" si="0"/>
        <v>#DIV/0!</v>
      </c>
      <c r="I19" s="85">
        <f>'Operating Expenses'!P159</f>
        <v>0</v>
      </c>
      <c r="J19" s="471" t="e">
        <f t="shared" si="1"/>
        <v>#DIV/0!</v>
      </c>
    </row>
    <row r="20" spans="1:10" x14ac:dyDescent="0.2">
      <c r="A20" s="12" t="s">
        <v>563</v>
      </c>
      <c r="C20" s="50">
        <f>'Operating Expenses'!P34+'Cash Flow'!B29</f>
        <v>0</v>
      </c>
      <c r="D20" s="471" t="e">
        <f t="shared" si="2"/>
        <v>#DIV/0!</v>
      </c>
      <c r="F20" s="50">
        <f>'Operating Expenses'!P97</f>
        <v>0</v>
      </c>
      <c r="G20" s="471" t="e">
        <f t="shared" si="0"/>
        <v>#DIV/0!</v>
      </c>
      <c r="I20" s="85">
        <f>'Operating Expenses'!P160</f>
        <v>0</v>
      </c>
      <c r="J20" s="471" t="e">
        <f t="shared" si="1"/>
        <v>#DIV/0!</v>
      </c>
    </row>
    <row r="21" spans="1:10" x14ac:dyDescent="0.2">
      <c r="A21" s="12" t="s">
        <v>564</v>
      </c>
      <c r="C21" s="50">
        <f>'Operating Expenses'!P35+'Cash Flow'!B30</f>
        <v>0</v>
      </c>
      <c r="D21" s="471" t="e">
        <f t="shared" si="2"/>
        <v>#DIV/0!</v>
      </c>
      <c r="F21" s="50">
        <f>'Operating Expenses'!P98</f>
        <v>0</v>
      </c>
      <c r="G21" s="471" t="e">
        <f t="shared" si="0"/>
        <v>#DIV/0!</v>
      </c>
      <c r="I21" s="85">
        <f>'Operating Expenses'!P161</f>
        <v>0</v>
      </c>
      <c r="J21" s="471" t="e">
        <f t="shared" si="1"/>
        <v>#DIV/0!</v>
      </c>
    </row>
    <row r="22" spans="1:10" x14ac:dyDescent="0.2">
      <c r="A22" s="12" t="s">
        <v>565</v>
      </c>
      <c r="C22" s="50">
        <f>'Operating Expenses'!P36+'Cash Flow'!B31</f>
        <v>0</v>
      </c>
      <c r="D22" s="471" t="e">
        <f t="shared" si="2"/>
        <v>#DIV/0!</v>
      </c>
      <c r="F22" s="50">
        <f>'Operating Expenses'!P99</f>
        <v>0</v>
      </c>
      <c r="G22" s="471" t="e">
        <f t="shared" si="0"/>
        <v>#DIV/0!</v>
      </c>
      <c r="I22" s="85">
        <f>'Operating Expenses'!P162</f>
        <v>0</v>
      </c>
      <c r="J22" s="471" t="e">
        <f t="shared" si="1"/>
        <v>#DIV/0!</v>
      </c>
    </row>
    <row r="23" spans="1:10" x14ac:dyDescent="0.2">
      <c r="A23" s="12" t="s">
        <v>566</v>
      </c>
      <c r="C23" s="50">
        <f>'Operating Expenses'!P37+'Cash Flow'!B32</f>
        <v>0</v>
      </c>
      <c r="D23" s="471" t="e">
        <f t="shared" si="2"/>
        <v>#DIV/0!</v>
      </c>
      <c r="F23" s="50">
        <f>'Operating Expenses'!P100</f>
        <v>0</v>
      </c>
      <c r="G23" s="471" t="e">
        <f t="shared" si="0"/>
        <v>#DIV/0!</v>
      </c>
      <c r="I23" s="85">
        <f>'Operating Expenses'!P163</f>
        <v>0</v>
      </c>
      <c r="J23" s="471" t="e">
        <f t="shared" si="1"/>
        <v>#DIV/0!</v>
      </c>
    </row>
    <row r="24" spans="1:10" x14ac:dyDescent="0.2">
      <c r="A24" s="12" t="s">
        <v>208</v>
      </c>
      <c r="C24" s="50">
        <f>'Operating Expenses'!P38+'Cash Flow'!B33</f>
        <v>0</v>
      </c>
      <c r="D24" s="471" t="e">
        <f t="shared" si="2"/>
        <v>#DIV/0!</v>
      </c>
      <c r="F24" s="50">
        <f>'Operating Expenses'!P101</f>
        <v>0</v>
      </c>
      <c r="G24" s="471" t="e">
        <f t="shared" si="0"/>
        <v>#DIV/0!</v>
      </c>
      <c r="I24" s="85">
        <f>'Operating Expenses'!P164</f>
        <v>0</v>
      </c>
      <c r="J24" s="471" t="e">
        <f t="shared" si="1"/>
        <v>#DIV/0!</v>
      </c>
    </row>
    <row r="25" spans="1:10" x14ac:dyDescent="0.2">
      <c r="A25" s="12" t="s">
        <v>567</v>
      </c>
      <c r="C25" s="50">
        <f>'Operating Expenses'!P39+'Cash Flow'!B34</f>
        <v>0</v>
      </c>
      <c r="D25" s="471" t="e">
        <f t="shared" si="2"/>
        <v>#DIV/0!</v>
      </c>
      <c r="F25" s="50">
        <f>'Operating Expenses'!P102</f>
        <v>0</v>
      </c>
      <c r="G25" s="471" t="e">
        <f t="shared" si="0"/>
        <v>#DIV/0!</v>
      </c>
      <c r="I25" s="85">
        <f>'Operating Expenses'!P165</f>
        <v>0</v>
      </c>
      <c r="J25" s="471" t="e">
        <f t="shared" si="1"/>
        <v>#DIV/0!</v>
      </c>
    </row>
    <row r="26" spans="1:10" x14ac:dyDescent="0.2">
      <c r="A26" s="12" t="s">
        <v>568</v>
      </c>
      <c r="D26" s="471" t="e">
        <f t="shared" si="2"/>
        <v>#DIV/0!</v>
      </c>
      <c r="G26" s="471" t="e">
        <f t="shared" si="0"/>
        <v>#DIV/0!</v>
      </c>
      <c r="I26" s="85"/>
      <c r="J26" s="471" t="e">
        <f t="shared" si="1"/>
        <v>#DIV/0!</v>
      </c>
    </row>
    <row r="27" spans="1:10" x14ac:dyDescent="0.2">
      <c r="A27" s="12" t="s">
        <v>569</v>
      </c>
      <c r="C27" s="50">
        <f>'Operating Expenses'!P41+'Cash Flow'!B36</f>
        <v>0</v>
      </c>
      <c r="D27" s="471" t="e">
        <f t="shared" si="2"/>
        <v>#DIV/0!</v>
      </c>
      <c r="F27" s="50">
        <f>'Operating Expenses'!P104</f>
        <v>0</v>
      </c>
      <c r="G27" s="471" t="e">
        <f t="shared" si="0"/>
        <v>#DIV/0!</v>
      </c>
      <c r="I27" s="85">
        <f>'Operating Expenses'!P167</f>
        <v>0</v>
      </c>
      <c r="J27" s="471" t="e">
        <f t="shared" si="1"/>
        <v>#DIV/0!</v>
      </c>
    </row>
    <row r="28" spans="1:10" x14ac:dyDescent="0.2">
      <c r="A28" s="12" t="s">
        <v>570</v>
      </c>
      <c r="C28" s="50">
        <f>'Operating Expenses'!P42+'Cash Flow'!B37</f>
        <v>0</v>
      </c>
      <c r="D28" s="471" t="e">
        <f t="shared" si="2"/>
        <v>#DIV/0!</v>
      </c>
      <c r="F28" s="50">
        <f>'Operating Expenses'!P105</f>
        <v>0</v>
      </c>
      <c r="G28" s="471" t="e">
        <f t="shared" si="0"/>
        <v>#DIV/0!</v>
      </c>
      <c r="I28" s="85">
        <f>'Operating Expenses'!P168</f>
        <v>0</v>
      </c>
      <c r="J28" s="471" t="e">
        <f t="shared" si="1"/>
        <v>#DIV/0!</v>
      </c>
    </row>
    <row r="29" spans="1:10" x14ac:dyDescent="0.2">
      <c r="A29" s="12" t="s">
        <v>571</v>
      </c>
      <c r="C29" s="50">
        <f>'Operating Expenses'!P43+'Cash Flow'!B38</f>
        <v>0</v>
      </c>
      <c r="D29" s="471" t="e">
        <f t="shared" si="2"/>
        <v>#DIV/0!</v>
      </c>
      <c r="F29" s="50">
        <f>'Operating Expenses'!P106</f>
        <v>0</v>
      </c>
      <c r="G29" s="471" t="e">
        <f t="shared" si="0"/>
        <v>#DIV/0!</v>
      </c>
      <c r="I29" s="85">
        <f>'Operating Expenses'!P169</f>
        <v>0</v>
      </c>
      <c r="J29" s="471" t="e">
        <f t="shared" si="1"/>
        <v>#DIV/0!</v>
      </c>
    </row>
    <row r="30" spans="1:10" x14ac:dyDescent="0.2">
      <c r="A30" s="12" t="s">
        <v>572</v>
      </c>
      <c r="C30" s="50">
        <f>'Operating Expenses'!P44+'Cash Flow'!B39</f>
        <v>0</v>
      </c>
      <c r="D30" s="471" t="e">
        <f t="shared" si="2"/>
        <v>#DIV/0!</v>
      </c>
      <c r="F30" s="50">
        <f>'Operating Expenses'!P107</f>
        <v>0</v>
      </c>
      <c r="G30" s="471" t="e">
        <f t="shared" si="0"/>
        <v>#DIV/0!</v>
      </c>
      <c r="I30" s="85">
        <f>'Operating Expenses'!P170</f>
        <v>0</v>
      </c>
      <c r="J30" s="471" t="e">
        <f t="shared" si="1"/>
        <v>#DIV/0!</v>
      </c>
    </row>
    <row r="31" spans="1:10" x14ac:dyDescent="0.2">
      <c r="A31" s="12" t="s">
        <v>573</v>
      </c>
      <c r="C31" s="50">
        <f>'Operating Expenses'!P45+'Cash Flow'!B40</f>
        <v>0</v>
      </c>
      <c r="D31" s="471" t="e">
        <f t="shared" si="2"/>
        <v>#DIV/0!</v>
      </c>
      <c r="F31" s="50">
        <f>'Operating Expenses'!P108</f>
        <v>0</v>
      </c>
      <c r="G31" s="471" t="e">
        <f t="shared" si="0"/>
        <v>#DIV/0!</v>
      </c>
      <c r="I31" s="85">
        <f>'Operating Expenses'!P171</f>
        <v>0</v>
      </c>
      <c r="J31" s="471" t="e">
        <f t="shared" si="1"/>
        <v>#DIV/0!</v>
      </c>
    </row>
    <row r="32" spans="1:10" x14ac:dyDescent="0.2">
      <c r="A32" s="12" t="s">
        <v>574</v>
      </c>
      <c r="C32" s="50">
        <f>'Operating Expenses'!P46+'Cash Flow'!B41</f>
        <v>0</v>
      </c>
      <c r="D32" s="471" t="e">
        <f t="shared" si="2"/>
        <v>#DIV/0!</v>
      </c>
      <c r="F32" s="50">
        <f>'Operating Expenses'!P109</f>
        <v>0</v>
      </c>
      <c r="G32" s="471" t="e">
        <f t="shared" si="0"/>
        <v>#DIV/0!</v>
      </c>
      <c r="I32" s="85">
        <f>'Operating Expenses'!P172</f>
        <v>0</v>
      </c>
      <c r="J32" s="471" t="e">
        <f t="shared" si="1"/>
        <v>#DIV/0!</v>
      </c>
    </row>
    <row r="33" spans="1:10" x14ac:dyDescent="0.2">
      <c r="A33" s="12" t="s">
        <v>575</v>
      </c>
      <c r="C33" s="50">
        <f>'Operating Expenses'!P47+'Cash Flow'!B42</f>
        <v>0</v>
      </c>
      <c r="D33" s="471" t="e">
        <f t="shared" si="2"/>
        <v>#DIV/0!</v>
      </c>
      <c r="F33" s="50">
        <f>'Operating Expenses'!P110</f>
        <v>0</v>
      </c>
      <c r="G33" s="471" t="e">
        <f t="shared" si="0"/>
        <v>#DIV/0!</v>
      </c>
      <c r="I33" s="85">
        <f>'Operating Expenses'!P173</f>
        <v>0</v>
      </c>
      <c r="J33" s="471" t="e">
        <f t="shared" si="1"/>
        <v>#DIV/0!</v>
      </c>
    </row>
    <row r="34" spans="1:10" x14ac:dyDescent="0.2">
      <c r="A34" s="12" t="s">
        <v>576</v>
      </c>
      <c r="C34" s="50">
        <f>'Operating Expenses'!P48+'Cash Flow'!B43</f>
        <v>0</v>
      </c>
      <c r="D34" s="471" t="e">
        <f t="shared" si="2"/>
        <v>#DIV/0!</v>
      </c>
      <c r="F34" s="50">
        <f>'Operating Expenses'!P111</f>
        <v>0</v>
      </c>
      <c r="G34" s="471" t="e">
        <f t="shared" si="0"/>
        <v>#DIV/0!</v>
      </c>
      <c r="I34" s="85">
        <f>'Operating Expenses'!P174</f>
        <v>0</v>
      </c>
      <c r="J34" s="471" t="e">
        <f t="shared" si="1"/>
        <v>#DIV/0!</v>
      </c>
    </row>
    <row r="35" spans="1:10" x14ac:dyDescent="0.2">
      <c r="A35" s="12" t="s">
        <v>577</v>
      </c>
      <c r="C35" s="50">
        <f>'Operating Expenses'!P49+'Cash Flow'!B44</f>
        <v>0</v>
      </c>
      <c r="D35" s="471" t="e">
        <f t="shared" si="2"/>
        <v>#DIV/0!</v>
      </c>
      <c r="F35" s="50">
        <f>'Operating Expenses'!P112</f>
        <v>0</v>
      </c>
      <c r="G35" s="471" t="e">
        <f t="shared" si="0"/>
        <v>#DIV/0!</v>
      </c>
      <c r="I35" s="85">
        <f>'Operating Expenses'!P175</f>
        <v>0</v>
      </c>
      <c r="J35" s="471" t="e">
        <f t="shared" si="1"/>
        <v>#DIV/0!</v>
      </c>
    </row>
    <row r="36" spans="1:10" x14ac:dyDescent="0.2">
      <c r="A36" s="12" t="s">
        <v>578</v>
      </c>
      <c r="C36" s="50">
        <f>'Operating Expenses'!P50+'Cash Flow'!B45</f>
        <v>0</v>
      </c>
      <c r="D36" s="471" t="e">
        <f t="shared" si="2"/>
        <v>#DIV/0!</v>
      </c>
      <c r="F36" s="50">
        <f>'Operating Expenses'!P113</f>
        <v>0</v>
      </c>
      <c r="G36" s="471" t="e">
        <f t="shared" si="0"/>
        <v>#DIV/0!</v>
      </c>
      <c r="I36" s="85">
        <f>'Operating Expenses'!P176</f>
        <v>0</v>
      </c>
      <c r="J36" s="471" t="e">
        <f t="shared" si="1"/>
        <v>#DIV/0!</v>
      </c>
    </row>
    <row r="37" spans="1:10" x14ac:dyDescent="0.2">
      <c r="A37" s="12" t="s">
        <v>580</v>
      </c>
      <c r="C37" s="50">
        <f>'Operating Expenses'!P51+'Cash Flow'!B46</f>
        <v>0</v>
      </c>
      <c r="D37" s="471" t="e">
        <f t="shared" si="2"/>
        <v>#DIV/0!</v>
      </c>
      <c r="F37" s="50">
        <f>'Operating Expenses'!P114</f>
        <v>0</v>
      </c>
      <c r="G37" s="471" t="e">
        <f t="shared" si="0"/>
        <v>#DIV/0!</v>
      </c>
      <c r="I37" s="85">
        <f>'Operating Expenses'!P177</f>
        <v>0</v>
      </c>
      <c r="J37" s="471" t="e">
        <f t="shared" si="1"/>
        <v>#DIV/0!</v>
      </c>
    </row>
    <row r="38" spans="1:10" x14ac:dyDescent="0.2">
      <c r="A38" s="12" t="s">
        <v>581</v>
      </c>
      <c r="C38" s="50">
        <f>'Operating Expenses'!P52+'Cash Flow'!B47</f>
        <v>0</v>
      </c>
      <c r="D38" s="471" t="e">
        <f t="shared" si="2"/>
        <v>#DIV/0!</v>
      </c>
      <c r="F38" s="50">
        <f>'Operating Expenses'!P115</f>
        <v>0</v>
      </c>
      <c r="G38" s="471" t="e">
        <f t="shared" si="0"/>
        <v>#DIV/0!</v>
      </c>
      <c r="I38" s="85">
        <f>'Operating Expenses'!P178</f>
        <v>0</v>
      </c>
      <c r="J38" s="471" t="e">
        <f t="shared" si="1"/>
        <v>#DIV/0!</v>
      </c>
    </row>
    <row r="39" spans="1:10" x14ac:dyDescent="0.2">
      <c r="A39" s="12" t="s">
        <v>582</v>
      </c>
      <c r="C39" s="50">
        <f>'Operating Expenses'!P53+'Cash Flow'!B48</f>
        <v>0</v>
      </c>
      <c r="D39" s="471" t="e">
        <f t="shared" si="2"/>
        <v>#DIV/0!</v>
      </c>
      <c r="F39" s="50">
        <f>'Operating Expenses'!P116</f>
        <v>0</v>
      </c>
      <c r="G39" s="471" t="e">
        <f t="shared" si="0"/>
        <v>#DIV/0!</v>
      </c>
      <c r="I39" s="85">
        <f>'Operating Expenses'!P179</f>
        <v>0</v>
      </c>
      <c r="J39" s="471" t="e">
        <f t="shared" si="1"/>
        <v>#DIV/0!</v>
      </c>
    </row>
    <row r="40" spans="1:10" x14ac:dyDescent="0.2">
      <c r="A40" s="12" t="str">
        <f>'Operating Expenses'!$B$54</f>
        <v>Other</v>
      </c>
      <c r="C40" s="50">
        <f>'Operating Expenses'!P54+'Cash Flow'!B49</f>
        <v>0</v>
      </c>
      <c r="D40" s="471" t="e">
        <f t="shared" si="2"/>
        <v>#DIV/0!</v>
      </c>
      <c r="F40" s="50">
        <f>'Operating Expenses'!P117</f>
        <v>0</v>
      </c>
      <c r="G40" s="471" t="e">
        <f t="shared" si="0"/>
        <v>#DIV/0!</v>
      </c>
      <c r="I40" s="85">
        <f>'Operating Expenses'!P180</f>
        <v>0</v>
      </c>
      <c r="J40" s="471" t="e">
        <f t="shared" si="1"/>
        <v>#DIV/0!</v>
      </c>
    </row>
    <row r="41" spans="1:10" x14ac:dyDescent="0.2">
      <c r="A41" s="12" t="str">
        <f>'Operating Expenses'!$B$55</f>
        <v>Other</v>
      </c>
      <c r="C41" s="50">
        <f>'Operating Expenses'!P55+'Cash Flow'!B50</f>
        <v>0</v>
      </c>
      <c r="D41" s="471" t="e">
        <f t="shared" si="2"/>
        <v>#DIV/0!</v>
      </c>
      <c r="F41" s="50">
        <f>'Operating Expenses'!P118</f>
        <v>0</v>
      </c>
      <c r="G41" s="471" t="e">
        <f t="shared" si="0"/>
        <v>#DIV/0!</v>
      </c>
      <c r="I41" s="85">
        <f>'Operating Expenses'!P181</f>
        <v>0</v>
      </c>
      <c r="J41" s="471" t="e">
        <f t="shared" si="1"/>
        <v>#DIV/0!</v>
      </c>
    </row>
    <row r="42" spans="1:10" x14ac:dyDescent="0.2">
      <c r="A42" s="12" t="str">
        <f>'Operating Expenses'!$B$56</f>
        <v>Other</v>
      </c>
      <c r="C42" s="50">
        <f>'Operating Expenses'!P56+'Cash Flow'!B51</f>
        <v>0</v>
      </c>
      <c r="D42" s="471" t="e">
        <f t="shared" si="2"/>
        <v>#DIV/0!</v>
      </c>
      <c r="F42" s="50">
        <f>'Operating Expenses'!P119</f>
        <v>0</v>
      </c>
      <c r="G42" s="471" t="e">
        <f t="shared" si="0"/>
        <v>#DIV/0!</v>
      </c>
      <c r="I42" s="85">
        <f>'Operating Expenses'!P182</f>
        <v>0</v>
      </c>
      <c r="J42" s="471" t="e">
        <f t="shared" si="1"/>
        <v>#DIV/0!</v>
      </c>
    </row>
    <row r="43" spans="1:10" x14ac:dyDescent="0.2">
      <c r="A43" s="70" t="s">
        <v>410</v>
      </c>
      <c r="B43" s="70" t="s">
        <v>115</v>
      </c>
      <c r="C43" s="372">
        <f>SUM(C13:C42)</f>
        <v>0</v>
      </c>
      <c r="D43" s="475" t="e">
        <f t="shared" si="2"/>
        <v>#DIV/0!</v>
      </c>
      <c r="E43" s="385" t="s">
        <v>115</v>
      </c>
      <c r="F43" s="372">
        <f>SUM(F13:F42)</f>
        <v>0</v>
      </c>
      <c r="G43" s="475" t="e">
        <f>+F43/$F$8</f>
        <v>#DIV/0!</v>
      </c>
      <c r="H43" s="385" t="s">
        <v>115</v>
      </c>
      <c r="I43" s="372">
        <f>SUM(I13:I42)</f>
        <v>0</v>
      </c>
      <c r="J43" s="475" t="e">
        <f>+I43/$I$8</f>
        <v>#DIV/0!</v>
      </c>
    </row>
    <row r="44" spans="1:10" x14ac:dyDescent="0.2">
      <c r="A44" s="10"/>
      <c r="B44" s="10"/>
      <c r="C44" s="171"/>
      <c r="D44" s="476"/>
      <c r="E44" s="386"/>
      <c r="F44" s="171"/>
      <c r="G44" s="476"/>
      <c r="H44" s="386"/>
      <c r="I44" s="171"/>
      <c r="J44" s="476"/>
    </row>
    <row r="45" spans="1:10" x14ac:dyDescent="0.2">
      <c r="A45" s="70" t="s">
        <v>583</v>
      </c>
      <c r="B45" s="70" t="s">
        <v>115</v>
      </c>
      <c r="C45" s="372">
        <f>+C10-C43</f>
        <v>0</v>
      </c>
      <c r="D45" s="475" t="e">
        <f t="shared" si="2"/>
        <v>#DIV/0!</v>
      </c>
      <c r="E45" s="385" t="s">
        <v>115</v>
      </c>
      <c r="F45" s="372">
        <f>+F10-F43</f>
        <v>0</v>
      </c>
      <c r="G45" s="475" t="e">
        <f>+F45/$F$8</f>
        <v>#DIV/0!</v>
      </c>
      <c r="H45" s="385" t="s">
        <v>115</v>
      </c>
      <c r="I45" s="372">
        <f>+I10-I43</f>
        <v>0</v>
      </c>
      <c r="J45" s="475" t="e">
        <f>+I45/$I$8</f>
        <v>#DIV/0!</v>
      </c>
    </row>
    <row r="46" spans="1:10" x14ac:dyDescent="0.2">
      <c r="A46" s="39"/>
      <c r="B46" s="39"/>
      <c r="C46" s="85"/>
      <c r="D46" s="471"/>
      <c r="E46" s="229"/>
      <c r="F46" s="85"/>
      <c r="G46" s="471"/>
      <c r="H46" s="229"/>
      <c r="I46" s="85"/>
      <c r="J46" s="471"/>
    </row>
    <row r="47" spans="1:10" x14ac:dyDescent="0.2">
      <c r="A47" s="39" t="s">
        <v>584</v>
      </c>
      <c r="B47" s="39"/>
      <c r="C47" s="85">
        <f>'Cash Flow'!O56</f>
        <v>0</v>
      </c>
      <c r="D47" s="471" t="e">
        <f t="shared" si="2"/>
        <v>#DIV/0!</v>
      </c>
      <c r="E47" s="229"/>
      <c r="F47" s="85">
        <f>'Cash Flow'!N117</f>
        <v>0</v>
      </c>
      <c r="G47" s="471" t="e">
        <f>+F47/$F$8</f>
        <v>#DIV/0!</v>
      </c>
      <c r="H47" s="229"/>
      <c r="I47" s="85">
        <f>'Cash Flow'!N178</f>
        <v>0</v>
      </c>
      <c r="J47" s="471" t="e">
        <f>+I47/$I$8</f>
        <v>#DIV/0!</v>
      </c>
    </row>
    <row r="48" spans="1:10" x14ac:dyDescent="0.2">
      <c r="A48" s="39" t="s">
        <v>289</v>
      </c>
      <c r="B48" s="39"/>
      <c r="C48" s="85">
        <f>Sales!P64</f>
        <v>0</v>
      </c>
      <c r="D48" s="471" t="e">
        <f t="shared" si="2"/>
        <v>#DIV/0!</v>
      </c>
      <c r="E48" s="229"/>
      <c r="F48" s="85">
        <f>Sales!P101</f>
        <v>0</v>
      </c>
      <c r="G48" s="471" t="e">
        <f>+F48/$F$8</f>
        <v>#DIV/0!</v>
      </c>
      <c r="H48" s="229"/>
      <c r="I48" s="85">
        <f>Sales!P138</f>
        <v>0</v>
      </c>
      <c r="J48" s="471" t="e">
        <f>+I48/$I$8</f>
        <v>#DIV/0!</v>
      </c>
    </row>
    <row r="49" spans="1:10" x14ac:dyDescent="0.2">
      <c r="D49" s="474"/>
      <c r="E49" s="163"/>
      <c r="G49" s="474"/>
      <c r="H49" s="163"/>
      <c r="J49" s="474"/>
    </row>
    <row r="50" spans="1:10" x14ac:dyDescent="0.2">
      <c r="A50" s="66" t="s">
        <v>585</v>
      </c>
      <c r="B50" s="66" t="s">
        <v>115</v>
      </c>
      <c r="C50" s="370">
        <f>+C45-C47+C48</f>
        <v>0</v>
      </c>
      <c r="D50" s="472" t="e">
        <f t="shared" si="2"/>
        <v>#DIV/0!</v>
      </c>
      <c r="E50" s="371" t="s">
        <v>115</v>
      </c>
      <c r="F50" s="370">
        <f>+F45-F47+F48</f>
        <v>0</v>
      </c>
      <c r="G50" s="472" t="e">
        <f>+F50/$F$8</f>
        <v>#DIV/0!</v>
      </c>
      <c r="H50" s="371" t="s">
        <v>115</v>
      </c>
      <c r="I50" s="370">
        <f>+I45-I47+I48</f>
        <v>0</v>
      </c>
      <c r="J50" s="472" t="e">
        <f>+I50/$I$8</f>
        <v>#DIV/0!</v>
      </c>
    </row>
    <row r="51" spans="1:10" x14ac:dyDescent="0.2">
      <c r="D51" s="473"/>
      <c r="G51" s="473"/>
      <c r="J51" s="473"/>
    </row>
    <row r="52" spans="1:10" x14ac:dyDescent="0.2">
      <c r="A52" s="12" t="s">
        <v>11</v>
      </c>
      <c r="C52" s="50">
        <f>IF(C50&gt;0,IF(+'Company Info'!$G$19="YES",+'Company Info'!$G$15*'Year-End Income Statement'!C50,0),0)</f>
        <v>0</v>
      </c>
      <c r="D52" s="471" t="e">
        <f t="shared" si="2"/>
        <v>#DIV/0!</v>
      </c>
      <c r="F52" s="50">
        <f>IF(F50&gt;0,IF(+'Company Info'!$G$19="YES",+'Company Info'!$G$15*'Year-End Income Statement'!F50,0),0)</f>
        <v>0</v>
      </c>
      <c r="G52" s="471" t="e">
        <f>+F52/$F$8</f>
        <v>#DIV/0!</v>
      </c>
      <c r="I52" s="50">
        <f>IF(I50&gt;0,IF(+'Company Info'!$G$19="YES",+'Company Info'!$G$15*'Year-End Income Statement'!I50,0),0)</f>
        <v>0</v>
      </c>
      <c r="J52" s="471" t="e">
        <f>+I52/$I$8</f>
        <v>#DIV/0!</v>
      </c>
    </row>
    <row r="53" spans="1:10" x14ac:dyDescent="0.2">
      <c r="D53" s="473"/>
      <c r="G53" s="473"/>
      <c r="J53" s="473"/>
    </row>
    <row r="54" spans="1:10" x14ac:dyDescent="0.2">
      <c r="A54" s="66" t="s">
        <v>12</v>
      </c>
      <c r="B54" s="66" t="s">
        <v>115</v>
      </c>
      <c r="C54" s="370">
        <f>C50-C52</f>
        <v>0</v>
      </c>
      <c r="D54" s="472" t="e">
        <f t="shared" si="2"/>
        <v>#DIV/0!</v>
      </c>
      <c r="E54" s="370" t="s">
        <v>115</v>
      </c>
      <c r="F54" s="370">
        <f>F50-F52</f>
        <v>0</v>
      </c>
      <c r="G54" s="472" t="e">
        <f>+F54/$F$8</f>
        <v>#DIV/0!</v>
      </c>
      <c r="H54" s="370" t="s">
        <v>115</v>
      </c>
      <c r="I54" s="370">
        <f>I50-I52</f>
        <v>0</v>
      </c>
      <c r="J54" s="472" t="e">
        <f>+I54/$I$8</f>
        <v>#DIV/0!</v>
      </c>
    </row>
    <row r="55" spans="1:10" x14ac:dyDescent="0.2">
      <c r="J55" s="50"/>
    </row>
    <row r="56" spans="1:10" x14ac:dyDescent="0.2">
      <c r="J56" s="50"/>
    </row>
  </sheetData>
  <sheetProtection sheet="1" objects="1" scenarios="1"/>
  <mergeCells count="3">
    <mergeCell ref="B3:F3"/>
    <mergeCell ref="B4:F4"/>
    <mergeCell ref="B5:F5"/>
  </mergeCells>
  <phoneticPr fontId="0" type="noConversion"/>
  <printOptions horizontalCentered="1"/>
  <pageMargins left="0.75" right="0.75" top="1" bottom="1" header="0.5" footer="0.5"/>
  <pageSetup scale="74" orientation="portrait" blackAndWhite="1" horizontalDpi="4294967294" verticalDpi="300" r:id="rId1"/>
  <headerFooter alignWithMargins="0">
    <oddFooter>&amp;C&amp;"Times New Roman,Regular"&amp;12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4" r:id="rId4" name="Button 2">
              <controlPr defaultSize="0" print="0" autoFill="0" autoPict="0" macro="[0]!Print_Year_End_Income_Statement">
                <anchor moveWithCells="1">
                  <from>
                    <xdr:col>0</xdr:col>
                    <xdr:colOff>190500</xdr:colOff>
                    <xdr:row>0</xdr:row>
                    <xdr:rowOff>177800</xdr:rowOff>
                  </from>
                  <to>
                    <xdr:col>1</xdr:col>
                    <xdr:colOff>0</xdr:colOff>
                    <xdr:row>2</xdr:row>
                    <xdr:rowOff>12700</xdr:rowOff>
                  </to>
                </anchor>
              </controlPr>
            </control>
          </mc:Choice>
          <mc:Fallback/>
        </mc:AlternateContent>
      </controls>
    </mc:Choice>
    <mc:Fallback/>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enableFormatConditionsCalculation="0">
    <pageSetUpPr fitToPage="1"/>
  </sheetPr>
  <dimension ref="A3:L58"/>
  <sheetViews>
    <sheetView workbookViewId="0"/>
  </sheetViews>
  <sheetFormatPr baseColWidth="10" defaultColWidth="8.83203125" defaultRowHeight="13" x14ac:dyDescent="0.15"/>
  <cols>
    <col min="3" max="3" width="25.6640625" customWidth="1"/>
    <col min="5" max="5" width="2.6640625" customWidth="1"/>
    <col min="6" max="6" width="12.6640625" customWidth="1"/>
    <col min="8" max="8" width="2.6640625" customWidth="1"/>
    <col min="9" max="9" width="12.6640625" customWidth="1"/>
    <col min="11" max="11" width="2.6640625" customWidth="1"/>
    <col min="12" max="12" width="12.6640625" customWidth="1"/>
  </cols>
  <sheetData>
    <row r="3" spans="1:12" ht="18" x14ac:dyDescent="0.2">
      <c r="C3" s="720" t="str">
        <f>'Company Info'!E9</f>
        <v>My Company</v>
      </c>
      <c r="D3" s="630"/>
      <c r="E3" s="630"/>
      <c r="F3" s="630"/>
      <c r="G3" s="630"/>
      <c r="H3" s="630"/>
      <c r="I3" s="630"/>
    </row>
    <row r="4" spans="1:12" ht="18" x14ac:dyDescent="0.2">
      <c r="C4" s="718" t="s">
        <v>465</v>
      </c>
      <c r="D4" s="630"/>
      <c r="E4" s="630"/>
      <c r="F4" s="630"/>
      <c r="G4" s="630"/>
      <c r="H4" s="630"/>
      <c r="I4" s="630"/>
      <c r="J4" s="208"/>
    </row>
    <row r="5" spans="1:12" ht="18" x14ac:dyDescent="0.2">
      <c r="C5" s="718" t="s">
        <v>464</v>
      </c>
      <c r="D5" s="630"/>
      <c r="E5" s="630"/>
      <c r="F5" s="630"/>
      <c r="G5" s="630"/>
      <c r="H5" s="630"/>
      <c r="I5" s="630"/>
    </row>
    <row r="6" spans="1:12" x14ac:dyDescent="0.15">
      <c r="E6" s="68"/>
    </row>
    <row r="7" spans="1:12" ht="16" x14ac:dyDescent="0.2">
      <c r="A7" s="69"/>
      <c r="B7" s="59"/>
      <c r="C7" s="59"/>
      <c r="D7" s="59"/>
      <c r="E7" s="59"/>
      <c r="F7" s="57">
        <f>'Company Info'!G10</f>
        <v>2014</v>
      </c>
      <c r="G7" s="59"/>
      <c r="H7" s="59"/>
      <c r="I7" s="57">
        <f>+F7+1</f>
        <v>2015</v>
      </c>
      <c r="J7" s="59"/>
      <c r="K7" s="59"/>
      <c r="L7" s="57">
        <f>+I7+1</f>
        <v>2016</v>
      </c>
    </row>
    <row r="8" spans="1:12" ht="14" x14ac:dyDescent="0.15">
      <c r="D8" s="72"/>
      <c r="E8" s="31"/>
      <c r="F8" s="31"/>
      <c r="G8" s="31"/>
      <c r="H8" s="31"/>
      <c r="I8" s="31"/>
      <c r="J8" s="31"/>
      <c r="K8" s="31"/>
      <c r="L8" s="31"/>
    </row>
    <row r="9" spans="1:12" ht="16" x14ac:dyDescent="0.2">
      <c r="A9" s="27" t="s">
        <v>98</v>
      </c>
      <c r="E9" s="31"/>
      <c r="F9" s="31"/>
      <c r="G9" s="31"/>
      <c r="H9" s="31"/>
      <c r="I9" s="31"/>
      <c r="J9" s="31"/>
      <c r="K9" s="31"/>
      <c r="L9" s="31"/>
    </row>
    <row r="10" spans="1:12" ht="16" x14ac:dyDescent="0.2">
      <c r="A10" s="12"/>
      <c r="B10" s="12" t="s">
        <v>586</v>
      </c>
      <c r="C10" s="12"/>
      <c r="D10" s="12"/>
      <c r="E10" s="31"/>
      <c r="F10" s="31"/>
      <c r="G10" s="31"/>
      <c r="H10" s="31"/>
      <c r="I10" s="31"/>
      <c r="J10" s="31"/>
      <c r="K10" s="31"/>
      <c r="L10" s="31"/>
    </row>
    <row r="11" spans="1:12" ht="16" x14ac:dyDescent="0.2">
      <c r="A11" s="12"/>
      <c r="B11" s="12"/>
      <c r="C11" s="12" t="s">
        <v>587</v>
      </c>
      <c r="D11" s="12"/>
      <c r="E11" s="31"/>
      <c r="F11" s="31">
        <f>'Cash Flow'!O64</f>
        <v>0</v>
      </c>
      <c r="G11" s="31"/>
      <c r="H11" s="31"/>
      <c r="I11" s="31">
        <f>'Cash Flow'!N125</f>
        <v>0</v>
      </c>
      <c r="J11" s="31"/>
      <c r="K11" s="31"/>
      <c r="L11" s="31">
        <f>'Cash Flow'!N186</f>
        <v>0</v>
      </c>
    </row>
    <row r="12" spans="1:12" ht="16" x14ac:dyDescent="0.2">
      <c r="A12" s="12"/>
      <c r="B12" s="12"/>
      <c r="C12" s="12" t="s">
        <v>588</v>
      </c>
      <c r="D12" s="12"/>
      <c r="E12" s="31"/>
      <c r="F12" s="31">
        <f>'Existing Company Set-Up '!G36+Sales!P68-Sales!P69</f>
        <v>0</v>
      </c>
      <c r="G12" s="31"/>
      <c r="H12" s="31"/>
      <c r="I12" s="31">
        <f>F12+Sales!P105-Sales!P106</f>
        <v>0</v>
      </c>
      <c r="J12" s="31"/>
      <c r="K12" s="31"/>
      <c r="L12" s="31">
        <f>I12+Sales!P142-Sales!P143</f>
        <v>0</v>
      </c>
    </row>
    <row r="13" spans="1:12" ht="16" x14ac:dyDescent="0.2">
      <c r="A13" s="12"/>
      <c r="B13" s="12"/>
      <c r="C13" s="12" t="s">
        <v>589</v>
      </c>
      <c r="D13" s="12"/>
      <c r="E13" s="31"/>
      <c r="F13" s="31">
        <f>Inventory!P80</f>
        <v>0</v>
      </c>
      <c r="G13" s="31"/>
      <c r="H13" s="31"/>
      <c r="I13" s="31">
        <f>Inventory!P127</f>
        <v>0</v>
      </c>
      <c r="J13" s="31"/>
      <c r="K13" s="31"/>
      <c r="L13" s="31">
        <f>Inventory!P174</f>
        <v>0</v>
      </c>
    </row>
    <row r="14" spans="1:12" ht="16" x14ac:dyDescent="0.2">
      <c r="A14" s="12"/>
      <c r="B14" s="12"/>
      <c r="C14" s="12" t="s">
        <v>414</v>
      </c>
      <c r="D14" s="12"/>
      <c r="E14" s="31"/>
      <c r="F14" s="31">
        <f>'Existing Company Set-Up '!$G$38+'Start-up Company Set-Up '!$H$56+'Capital Budget'!P169</f>
        <v>0</v>
      </c>
      <c r="G14" s="31"/>
      <c r="H14" s="31"/>
      <c r="I14" s="31">
        <f>F14+'Capital Budget'!P199</f>
        <v>0</v>
      </c>
      <c r="J14" s="31"/>
      <c r="K14" s="31"/>
      <c r="L14" s="31">
        <f>I14+'Capital Budget'!P229</f>
        <v>0</v>
      </c>
    </row>
    <row r="15" spans="1:12" ht="16" x14ac:dyDescent="0.2">
      <c r="A15" s="12"/>
      <c r="B15" s="12"/>
      <c r="C15" s="12" t="s">
        <v>96</v>
      </c>
      <c r="D15" s="12"/>
      <c r="E15" s="32"/>
      <c r="F15" s="32">
        <f>'Existing Company Set-Up '!G39-'Existing Company Set-Up '!S112</f>
        <v>0</v>
      </c>
      <c r="G15" s="31"/>
      <c r="H15" s="32"/>
      <c r="I15" s="32">
        <f>F15-'Existing Company Set-Up '!S120</f>
        <v>0</v>
      </c>
      <c r="J15" s="31"/>
      <c r="K15" s="32"/>
      <c r="L15" s="32">
        <f>I15-'Existing Company Set-Up '!S128</f>
        <v>0</v>
      </c>
    </row>
    <row r="16" spans="1:12" ht="16" x14ac:dyDescent="0.2">
      <c r="A16" s="71"/>
      <c r="B16" s="70" t="s">
        <v>590</v>
      </c>
      <c r="C16" s="70"/>
      <c r="D16" s="70"/>
      <c r="E16" s="73" t="s">
        <v>115</v>
      </c>
      <c r="F16" s="73">
        <f>SUM(F11:F15)</f>
        <v>0</v>
      </c>
      <c r="G16" s="73"/>
      <c r="H16" s="73" t="s">
        <v>115</v>
      </c>
      <c r="I16" s="73">
        <f>SUM(I11:I15)</f>
        <v>0</v>
      </c>
      <c r="J16" s="73"/>
      <c r="K16" s="73" t="s">
        <v>115</v>
      </c>
      <c r="L16" s="73">
        <f>SUM(L11:L15)</f>
        <v>0</v>
      </c>
    </row>
    <row r="17" spans="1:12" ht="16" x14ac:dyDescent="0.2">
      <c r="A17" s="12"/>
      <c r="B17" s="12"/>
      <c r="C17" s="12"/>
      <c r="D17" s="12"/>
      <c r="E17" s="31"/>
      <c r="F17" s="31"/>
      <c r="G17" s="31"/>
      <c r="H17" s="31"/>
      <c r="I17" s="31"/>
      <c r="J17" s="31"/>
      <c r="K17" s="31"/>
      <c r="L17" s="31"/>
    </row>
    <row r="18" spans="1:12" ht="16" x14ac:dyDescent="0.2">
      <c r="A18" s="12"/>
      <c r="B18" s="12" t="s">
        <v>591</v>
      </c>
      <c r="C18" s="12"/>
      <c r="D18" s="12"/>
      <c r="E18" s="31"/>
      <c r="F18" s="31"/>
      <c r="G18" s="31"/>
      <c r="H18" s="31"/>
      <c r="I18" s="31"/>
      <c r="J18" s="31"/>
      <c r="K18" s="31"/>
      <c r="L18" s="31"/>
    </row>
    <row r="19" spans="1:12" ht="16" x14ac:dyDescent="0.2">
      <c r="A19" s="12"/>
      <c r="B19" s="12"/>
      <c r="C19" s="12" t="s">
        <v>592</v>
      </c>
      <c r="D19" s="12"/>
      <c r="E19" s="31"/>
      <c r="F19" s="31">
        <f>SUM('Existing Company Set-Up '!G44:G50)+'Cash Flow'!O54</f>
        <v>0</v>
      </c>
      <c r="G19" s="31"/>
      <c r="H19" s="31"/>
      <c r="I19" s="31">
        <f>F19+'Cash Flow'!N115</f>
        <v>0</v>
      </c>
      <c r="J19" s="31"/>
      <c r="K19" s="31"/>
      <c r="L19" s="31">
        <f>I19+'Cash Flow'!N176</f>
        <v>0</v>
      </c>
    </row>
    <row r="20" spans="1:12" ht="16" x14ac:dyDescent="0.2">
      <c r="A20" s="12"/>
      <c r="B20" s="12"/>
      <c r="C20" s="12" t="s">
        <v>593</v>
      </c>
      <c r="D20" s="12"/>
      <c r="E20" s="31"/>
      <c r="F20" s="74">
        <f>('Existing Company Set-Up '!G51)*-1-'Year-End Income Statement'!C16</f>
        <v>0</v>
      </c>
      <c r="G20" s="31"/>
      <c r="H20" s="31"/>
      <c r="I20" s="74">
        <f>F20-'Year-End Income Statement'!F16</f>
        <v>0</v>
      </c>
      <c r="J20" s="31"/>
      <c r="K20" s="31"/>
      <c r="L20" s="74">
        <f>I20-'Year-End Income Statement'!I16</f>
        <v>0</v>
      </c>
    </row>
    <row r="21" spans="1:12" ht="16" x14ac:dyDescent="0.2">
      <c r="A21" s="12"/>
      <c r="B21" s="12" t="s">
        <v>107</v>
      </c>
      <c r="C21" s="12"/>
      <c r="D21" s="12"/>
      <c r="E21" s="31"/>
      <c r="F21" s="31">
        <f>+F19+F20</f>
        <v>0</v>
      </c>
      <c r="G21" s="31"/>
      <c r="H21" s="31"/>
      <c r="I21" s="31">
        <f>+I19+I20</f>
        <v>0</v>
      </c>
      <c r="J21" s="31"/>
      <c r="K21" s="31"/>
      <c r="L21" s="31">
        <f>+L19+L20</f>
        <v>0</v>
      </c>
    </row>
    <row r="22" spans="1:12" ht="16" x14ac:dyDescent="0.2">
      <c r="A22" s="12"/>
      <c r="B22" s="12" t="s">
        <v>108</v>
      </c>
      <c r="C22" s="12"/>
      <c r="D22" s="12"/>
      <c r="E22" s="74"/>
      <c r="F22" s="74">
        <f>'Existing Company Set-Up '!G52-'Existing Company Set-Up '!S113</f>
        <v>0</v>
      </c>
      <c r="G22" s="31"/>
      <c r="H22" s="31"/>
      <c r="I22" s="74">
        <f>F22-'Existing Company Set-Up '!S121</f>
        <v>0</v>
      </c>
      <c r="J22" s="31"/>
      <c r="K22" s="31"/>
      <c r="L22" s="74">
        <f>I22-'Existing Company Set-Up '!S129</f>
        <v>0</v>
      </c>
    </row>
    <row r="23" spans="1:12" ht="16" x14ac:dyDescent="0.2">
      <c r="A23" s="71"/>
      <c r="B23" s="70" t="s">
        <v>7</v>
      </c>
      <c r="C23" s="70"/>
      <c r="D23" s="70"/>
      <c r="E23" s="73" t="s">
        <v>115</v>
      </c>
      <c r="F23" s="73">
        <f>SUM(F21:F22)</f>
        <v>0</v>
      </c>
      <c r="G23" s="73"/>
      <c r="H23" s="73" t="s">
        <v>115</v>
      </c>
      <c r="I23" s="73">
        <f>SUM(I21:I22)</f>
        <v>0</v>
      </c>
      <c r="J23" s="73"/>
      <c r="K23" s="73" t="s">
        <v>115</v>
      </c>
      <c r="L23" s="73">
        <f>SUM(L21:L22)</f>
        <v>0</v>
      </c>
    </row>
    <row r="24" spans="1:12" ht="16" x14ac:dyDescent="0.2">
      <c r="A24" s="12"/>
      <c r="B24" s="12"/>
      <c r="C24" s="12"/>
      <c r="D24" s="12"/>
      <c r="E24" s="31"/>
      <c r="F24" s="31"/>
      <c r="G24" s="31"/>
      <c r="H24" s="31"/>
      <c r="I24" s="31"/>
      <c r="J24" s="31"/>
      <c r="K24" s="31"/>
      <c r="L24" s="31"/>
    </row>
    <row r="25" spans="1:12" ht="17" thickBot="1" x14ac:dyDescent="0.25">
      <c r="A25" s="75"/>
      <c r="B25" s="76" t="s">
        <v>119</v>
      </c>
      <c r="C25" s="76"/>
      <c r="D25" s="76"/>
      <c r="E25" s="77" t="s">
        <v>115</v>
      </c>
      <c r="F25" s="77">
        <f>F16+F23</f>
        <v>0</v>
      </c>
      <c r="G25" s="77"/>
      <c r="H25" s="77" t="s">
        <v>115</v>
      </c>
      <c r="I25" s="77">
        <f>I16+I23</f>
        <v>0</v>
      </c>
      <c r="J25" s="77"/>
      <c r="K25" s="77" t="s">
        <v>115</v>
      </c>
      <c r="L25" s="77">
        <f>L16+L23</f>
        <v>0</v>
      </c>
    </row>
    <row r="26" spans="1:12" ht="17" thickTop="1" x14ac:dyDescent="0.2">
      <c r="A26" s="12"/>
      <c r="B26" s="12"/>
      <c r="C26" s="12"/>
      <c r="D26" s="12"/>
      <c r="E26" s="31"/>
      <c r="F26" s="31"/>
      <c r="G26" s="31"/>
      <c r="H26" s="31"/>
      <c r="I26" s="31"/>
      <c r="J26" s="31"/>
      <c r="K26" s="31"/>
      <c r="L26" s="31"/>
    </row>
    <row r="27" spans="1:12" ht="16" x14ac:dyDescent="0.2">
      <c r="A27" s="12"/>
      <c r="B27" s="12"/>
      <c r="C27" s="12"/>
      <c r="D27" s="12"/>
      <c r="E27" s="31"/>
      <c r="F27" s="31"/>
      <c r="G27" s="31"/>
      <c r="H27" s="31"/>
      <c r="I27" s="31"/>
      <c r="J27" s="31"/>
      <c r="K27" s="31"/>
      <c r="L27" s="31"/>
    </row>
    <row r="28" spans="1:12" ht="16" x14ac:dyDescent="0.2">
      <c r="A28" s="27" t="s">
        <v>146</v>
      </c>
      <c r="B28" s="12"/>
      <c r="C28" s="12"/>
      <c r="D28" s="12"/>
      <c r="E28" s="31"/>
      <c r="F28" s="31"/>
      <c r="G28" s="31"/>
      <c r="H28" s="31"/>
      <c r="I28" s="31"/>
      <c r="J28" s="31"/>
      <c r="K28" s="31"/>
      <c r="L28" s="31"/>
    </row>
    <row r="29" spans="1:12" ht="16" x14ac:dyDescent="0.2">
      <c r="A29" s="12"/>
      <c r="B29" s="12" t="s">
        <v>594</v>
      </c>
      <c r="C29" s="12"/>
      <c r="D29" s="12"/>
      <c r="E29" s="31"/>
      <c r="F29" s="31"/>
      <c r="G29" s="31"/>
      <c r="H29" s="31"/>
      <c r="I29" s="31"/>
      <c r="J29" s="31"/>
      <c r="K29" s="31"/>
      <c r="L29" s="31"/>
    </row>
    <row r="30" spans="1:12" ht="16" x14ac:dyDescent="0.2">
      <c r="A30" s="12"/>
      <c r="B30" s="12" t="s">
        <v>595</v>
      </c>
      <c r="C30" s="12" t="s">
        <v>596</v>
      </c>
      <c r="D30" s="12"/>
      <c r="E30" s="31"/>
      <c r="F30" s="31">
        <f>'Existing Company Set-Up '!G61-'Existing Company Set-Up '!S114+Inventory!P55-Inventory!P56</f>
        <v>0</v>
      </c>
      <c r="G30" s="31"/>
      <c r="H30" s="31"/>
      <c r="I30" s="31">
        <f>F30-'Existing Company Set-Up '!S122+Inventory!P102-Inventory!P103</f>
        <v>0</v>
      </c>
      <c r="J30" s="31"/>
      <c r="K30" s="31"/>
      <c r="L30" s="31">
        <f>I30-'Existing Company Set-Up '!S130+Inventory!P149-Inventory!P150</f>
        <v>0</v>
      </c>
    </row>
    <row r="31" spans="1:12" ht="16" x14ac:dyDescent="0.2">
      <c r="A31" s="12"/>
      <c r="B31" s="12"/>
      <c r="C31" s="12" t="s">
        <v>455</v>
      </c>
      <c r="D31" s="12"/>
      <c r="E31" s="31"/>
      <c r="F31" s="31">
        <f>'Equity &amp; Debt'!N146</f>
        <v>0</v>
      </c>
      <c r="G31" s="31"/>
      <c r="H31" s="31"/>
      <c r="I31" s="31">
        <f>'Equity &amp; Debt'!N148</f>
        <v>0</v>
      </c>
      <c r="J31" s="31"/>
      <c r="K31" s="31"/>
      <c r="L31" s="31">
        <f>'Equity &amp; Debt'!N150</f>
        <v>0</v>
      </c>
    </row>
    <row r="32" spans="1:12" ht="16" x14ac:dyDescent="0.2">
      <c r="A32" s="12"/>
      <c r="B32" s="12"/>
      <c r="C32" s="12" t="s">
        <v>9</v>
      </c>
      <c r="D32" s="12"/>
      <c r="E32" s="31"/>
      <c r="F32" s="74">
        <f>'Existing Company Set-Up '!G63-'Existing Company Set-Up '!S115</f>
        <v>0</v>
      </c>
      <c r="G32" s="31"/>
      <c r="H32" s="31"/>
      <c r="I32" s="74">
        <f>F32-'Existing Company Set-Up '!S123</f>
        <v>0</v>
      </c>
      <c r="J32" s="31"/>
      <c r="K32" s="31"/>
      <c r="L32" s="74">
        <f>I32-'Existing Company Set-Up '!S131</f>
        <v>0</v>
      </c>
    </row>
    <row r="33" spans="1:12" ht="16" x14ac:dyDescent="0.2">
      <c r="A33" s="12"/>
      <c r="B33" s="70" t="s">
        <v>597</v>
      </c>
      <c r="C33" s="70"/>
      <c r="D33" s="70"/>
      <c r="E33" s="73" t="s">
        <v>115</v>
      </c>
      <c r="F33" s="73">
        <f>SUM(F30:F32)</f>
        <v>0</v>
      </c>
      <c r="G33" s="73"/>
      <c r="H33" s="73" t="s">
        <v>115</v>
      </c>
      <c r="I33" s="73">
        <f>SUM(I30:I32)</f>
        <v>0</v>
      </c>
      <c r="J33" s="73"/>
      <c r="K33" s="73" t="s">
        <v>115</v>
      </c>
      <c r="L33" s="73">
        <f>SUM(L30:L32)</f>
        <v>0</v>
      </c>
    </row>
    <row r="34" spans="1:12" ht="16" x14ac:dyDescent="0.2">
      <c r="A34" s="12"/>
      <c r="B34" s="12"/>
      <c r="C34" s="12"/>
      <c r="D34" s="12"/>
      <c r="E34" s="31"/>
      <c r="F34" s="31"/>
      <c r="G34" s="31"/>
      <c r="H34" s="31"/>
      <c r="I34" s="31"/>
      <c r="J34" s="31"/>
      <c r="K34" s="31"/>
      <c r="L34" s="31"/>
    </row>
    <row r="35" spans="1:12" ht="16" x14ac:dyDescent="0.2">
      <c r="A35" s="12"/>
      <c r="B35" s="12" t="s">
        <v>1</v>
      </c>
      <c r="C35" s="12"/>
      <c r="D35" s="12"/>
      <c r="E35" s="31"/>
      <c r="F35" s="31"/>
      <c r="G35" s="31"/>
      <c r="H35" s="31"/>
      <c r="I35" s="31"/>
      <c r="J35" s="31"/>
      <c r="K35" s="31"/>
      <c r="L35" s="31"/>
    </row>
    <row r="36" spans="1:12" ht="16" x14ac:dyDescent="0.2">
      <c r="A36" s="12"/>
      <c r="B36" s="12"/>
      <c r="C36" s="12" t="s">
        <v>598</v>
      </c>
      <c r="D36" s="12"/>
      <c r="E36" s="31"/>
      <c r="F36" s="31">
        <f>'Equity &amp; Debt'!N92+'Equity &amp; Debt'!N109</f>
        <v>0</v>
      </c>
      <c r="G36" s="31"/>
      <c r="H36" s="31"/>
      <c r="I36" s="31">
        <f>'Equity &amp; Debt'!N94+'Equity &amp; Debt'!N111</f>
        <v>0</v>
      </c>
      <c r="J36" s="31"/>
      <c r="K36" s="31"/>
      <c r="L36" s="31">
        <f>'Equity &amp; Debt'!N96+'Equity &amp; Debt'!N113</f>
        <v>0</v>
      </c>
    </row>
    <row r="37" spans="1:12" ht="16" x14ac:dyDescent="0.2">
      <c r="A37" s="12"/>
      <c r="B37" s="12"/>
      <c r="C37" s="12" t="s">
        <v>599</v>
      </c>
      <c r="D37" s="12"/>
      <c r="E37" s="31"/>
      <c r="F37" s="32">
        <f>'Equity &amp; Debt'!N52</f>
        <v>0</v>
      </c>
      <c r="G37" s="31"/>
      <c r="H37" s="31"/>
      <c r="I37" s="32">
        <f>'Equity &amp; Debt'!N54</f>
        <v>0</v>
      </c>
      <c r="J37" s="31"/>
      <c r="K37" s="31"/>
      <c r="L37" s="32">
        <f>'Equity &amp; Debt'!N56</f>
        <v>0</v>
      </c>
    </row>
    <row r="38" spans="1:12" ht="16" x14ac:dyDescent="0.2">
      <c r="A38" s="12"/>
      <c r="B38" s="12"/>
      <c r="C38" s="12" t="s">
        <v>10</v>
      </c>
      <c r="D38" s="12"/>
      <c r="E38" s="31"/>
      <c r="F38" s="74">
        <f>'Existing Company Set-Up '!G69-'Existing Company Set-Up '!S116</f>
        <v>0</v>
      </c>
      <c r="G38" s="31"/>
      <c r="H38" s="31"/>
      <c r="I38" s="74">
        <f>F38-'Existing Company Set-Up '!S124</f>
        <v>0</v>
      </c>
      <c r="J38" s="31"/>
      <c r="K38" s="31"/>
      <c r="L38" s="74">
        <f>I38-'Existing Company Set-Up '!S132</f>
        <v>0</v>
      </c>
    </row>
    <row r="39" spans="1:12" ht="16" x14ac:dyDescent="0.2">
      <c r="A39" s="12"/>
      <c r="B39" s="70" t="s">
        <v>8</v>
      </c>
      <c r="C39" s="70"/>
      <c r="D39" s="70"/>
      <c r="E39" s="73" t="s">
        <v>115</v>
      </c>
      <c r="F39" s="73">
        <f>SUM(F35:F38)</f>
        <v>0</v>
      </c>
      <c r="G39" s="73"/>
      <c r="H39" s="73" t="s">
        <v>115</v>
      </c>
      <c r="I39" s="73">
        <f>SUM(I35:I38)</f>
        <v>0</v>
      </c>
      <c r="J39" s="73"/>
      <c r="K39" s="73" t="s">
        <v>115</v>
      </c>
      <c r="L39" s="73">
        <f>SUM(L35:L38)</f>
        <v>0</v>
      </c>
    </row>
    <row r="40" spans="1:12" ht="16" x14ac:dyDescent="0.2">
      <c r="A40" s="12"/>
      <c r="B40" s="12"/>
      <c r="C40" s="12"/>
      <c r="D40" s="12"/>
      <c r="E40" s="31"/>
      <c r="F40" s="31"/>
      <c r="G40" s="31"/>
      <c r="H40" s="31"/>
      <c r="I40" s="31"/>
      <c r="J40" s="31"/>
      <c r="K40" s="31"/>
      <c r="L40" s="31"/>
    </row>
    <row r="41" spans="1:12" ht="16" x14ac:dyDescent="0.2">
      <c r="A41" s="71"/>
      <c r="B41" s="70" t="s">
        <v>194</v>
      </c>
      <c r="C41" s="71"/>
      <c r="D41" s="71"/>
      <c r="E41" s="73" t="s">
        <v>115</v>
      </c>
      <c r="F41" s="73">
        <f>F39+F33</f>
        <v>0</v>
      </c>
      <c r="G41" s="73"/>
      <c r="H41" s="73" t="s">
        <v>115</v>
      </c>
      <c r="I41" s="73">
        <f>I39+I33</f>
        <v>0</v>
      </c>
      <c r="J41" s="73"/>
      <c r="K41" s="73" t="s">
        <v>115</v>
      </c>
      <c r="L41" s="73">
        <f>L39+L33</f>
        <v>0</v>
      </c>
    </row>
    <row r="42" spans="1:12" ht="16" x14ac:dyDescent="0.2">
      <c r="A42" s="12"/>
      <c r="B42" s="12"/>
      <c r="C42" s="12"/>
      <c r="D42" s="12"/>
      <c r="E42" s="31"/>
      <c r="F42" s="31"/>
      <c r="G42" s="31"/>
      <c r="H42" s="31"/>
      <c r="I42" s="31"/>
      <c r="J42" s="31"/>
      <c r="K42" s="31"/>
      <c r="L42" s="31"/>
    </row>
    <row r="43" spans="1:12" ht="16" x14ac:dyDescent="0.2">
      <c r="A43" s="12"/>
      <c r="B43" s="12"/>
      <c r="C43" s="12"/>
      <c r="D43" s="12"/>
      <c r="E43" s="31"/>
      <c r="F43" s="31"/>
      <c r="G43" s="31"/>
      <c r="H43" s="31"/>
      <c r="I43" s="31"/>
      <c r="J43" s="31"/>
      <c r="K43" s="31"/>
      <c r="L43" s="31"/>
    </row>
    <row r="44" spans="1:12" ht="16" x14ac:dyDescent="0.2">
      <c r="A44" s="27" t="s">
        <v>195</v>
      </c>
      <c r="B44" s="12"/>
      <c r="C44" s="12"/>
      <c r="D44" s="12"/>
      <c r="E44" s="31"/>
      <c r="F44" s="31"/>
      <c r="G44" s="31"/>
      <c r="H44" s="31"/>
      <c r="I44" s="31"/>
      <c r="J44" s="31"/>
      <c r="K44" s="31"/>
      <c r="L44" s="31"/>
    </row>
    <row r="45" spans="1:12" ht="16" x14ac:dyDescent="0.2">
      <c r="A45" s="12"/>
      <c r="B45" s="12" t="s">
        <v>600</v>
      </c>
      <c r="C45" s="12"/>
      <c r="D45" s="12"/>
      <c r="E45" s="31"/>
      <c r="F45" s="31">
        <f>'Existing Company Set-Up '!G76+'Cash Flow'!O11</f>
        <v>0</v>
      </c>
      <c r="G45" s="31"/>
      <c r="H45" s="31"/>
      <c r="I45" s="31">
        <f>F45+'Cash Flow'!N72</f>
        <v>0</v>
      </c>
      <c r="J45" s="31"/>
      <c r="K45" s="31"/>
      <c r="L45" s="31">
        <f>I45+'Cash Flow'!N133</f>
        <v>0</v>
      </c>
    </row>
    <row r="46" spans="1:12" ht="16" x14ac:dyDescent="0.2">
      <c r="A46" s="12"/>
      <c r="B46" s="12" t="s">
        <v>601</v>
      </c>
      <c r="C46" s="12"/>
      <c r="D46" s="12"/>
      <c r="E46" s="31"/>
      <c r="F46" s="31">
        <f>'Existing Company Set-Up '!G77+'Year-End Income Statement'!C54-'Capital Budget'!P168</f>
        <v>0</v>
      </c>
      <c r="G46" s="31"/>
      <c r="H46" s="31"/>
      <c r="I46" s="31">
        <f>F46+'Year-End Income Statement'!F54-'Capital Budget'!P198+F47</f>
        <v>0</v>
      </c>
      <c r="J46" s="31"/>
      <c r="K46" s="31"/>
      <c r="L46" s="31">
        <f>I46+'Year-End Income Statement'!I54-'Capital Budget'!P228+I47</f>
        <v>0</v>
      </c>
    </row>
    <row r="47" spans="1:12" ht="16" x14ac:dyDescent="0.2">
      <c r="A47" s="12"/>
      <c r="B47" s="12" t="s">
        <v>602</v>
      </c>
      <c r="C47" s="12"/>
      <c r="D47" s="12"/>
      <c r="E47" s="31"/>
      <c r="F47" s="32">
        <f>('Existing Company Set-Up '!G78+'Cash Flow'!O58)*-1+IF('Company Info'!G19="no",-'Cash Flow'!O55,0)</f>
        <v>0</v>
      </c>
      <c r="G47" s="31"/>
      <c r="H47" s="31"/>
      <c r="I47" s="32">
        <f>-'Cash Flow'!N119-IF('Company Info'!G19="no",'Cash Flow'!N116,0)</f>
        <v>0</v>
      </c>
      <c r="J47" s="31"/>
      <c r="K47" s="31"/>
      <c r="L47" s="32">
        <f>J46-'Cash Flow'!N180-IF('Company Info'!G19="no",'Cash Flow'!N177,0)</f>
        <v>0</v>
      </c>
    </row>
    <row r="48" spans="1:12" ht="16" x14ac:dyDescent="0.2">
      <c r="A48" s="71"/>
      <c r="B48" s="70" t="s">
        <v>196</v>
      </c>
      <c r="C48" s="71"/>
      <c r="D48" s="71"/>
      <c r="E48" s="73" t="s">
        <v>115</v>
      </c>
      <c r="F48" s="73">
        <f>SUM(F45:F47)</f>
        <v>0</v>
      </c>
      <c r="G48" s="73"/>
      <c r="H48" s="73" t="s">
        <v>115</v>
      </c>
      <c r="I48" s="73">
        <f>SUM(I45:I47)</f>
        <v>0</v>
      </c>
      <c r="J48" s="73"/>
      <c r="K48" s="73" t="s">
        <v>115</v>
      </c>
      <c r="L48" s="73">
        <f>SUM(L45:L47)</f>
        <v>0</v>
      </c>
    </row>
    <row r="49" spans="1:12" ht="16" x14ac:dyDescent="0.2">
      <c r="A49" s="12"/>
      <c r="B49" s="12"/>
      <c r="C49" s="12"/>
      <c r="D49" s="12"/>
      <c r="E49" s="31"/>
      <c r="F49" s="31"/>
      <c r="G49" s="31"/>
      <c r="H49" s="31"/>
      <c r="I49" s="31"/>
      <c r="J49" s="31"/>
      <c r="K49" s="31"/>
      <c r="L49" s="31"/>
    </row>
    <row r="50" spans="1:12" ht="16" x14ac:dyDescent="0.2">
      <c r="A50" s="12"/>
      <c r="B50" s="12"/>
      <c r="C50" s="12"/>
      <c r="D50" s="12"/>
      <c r="E50" s="31"/>
      <c r="F50" s="31"/>
      <c r="G50" s="31"/>
      <c r="H50" s="31"/>
      <c r="I50" s="31"/>
      <c r="J50" s="31"/>
      <c r="K50" s="31"/>
      <c r="L50" s="31"/>
    </row>
    <row r="51" spans="1:12" ht="17" thickBot="1" x14ac:dyDescent="0.25">
      <c r="A51" s="76" t="s">
        <v>197</v>
      </c>
      <c r="B51" s="75"/>
      <c r="C51" s="75"/>
      <c r="D51" s="75"/>
      <c r="E51" s="77" t="s">
        <v>115</v>
      </c>
      <c r="F51" s="77">
        <f>F41+F48</f>
        <v>0</v>
      </c>
      <c r="G51" s="77"/>
      <c r="H51" s="77" t="s">
        <v>115</v>
      </c>
      <c r="I51" s="77">
        <f>I41+I48</f>
        <v>0</v>
      </c>
      <c r="J51" s="77"/>
      <c r="K51" s="77" t="s">
        <v>115</v>
      </c>
      <c r="L51" s="77">
        <f>L41+L48</f>
        <v>0</v>
      </c>
    </row>
    <row r="52" spans="1:12" ht="17" thickTop="1" x14ac:dyDescent="0.2">
      <c r="A52" s="12"/>
      <c r="B52" s="12"/>
      <c r="C52" s="12"/>
      <c r="D52" s="12"/>
      <c r="E52" s="31"/>
      <c r="F52" s="78"/>
      <c r="G52" s="78"/>
      <c r="H52" s="78"/>
      <c r="I52" s="78"/>
      <c r="J52" s="78"/>
      <c r="K52" s="78"/>
      <c r="L52" s="78"/>
    </row>
    <row r="53" spans="1:12" ht="16" x14ac:dyDescent="0.2">
      <c r="A53" s="12"/>
      <c r="B53" s="12"/>
      <c r="C53" s="12"/>
      <c r="D53" s="12"/>
      <c r="E53" s="31"/>
      <c r="F53" s="31">
        <f>F25-F51</f>
        <v>0</v>
      </c>
      <c r="G53" s="78"/>
      <c r="H53" s="78"/>
      <c r="I53" s="31">
        <f>I25-I51</f>
        <v>0</v>
      </c>
      <c r="J53" s="78"/>
      <c r="K53" s="78"/>
      <c r="L53" s="31">
        <f>L25-L51</f>
        <v>0</v>
      </c>
    </row>
    <row r="54" spans="1:12" ht="16" x14ac:dyDescent="0.2">
      <c r="A54" s="12"/>
      <c r="B54" s="12"/>
      <c r="C54" s="12"/>
      <c r="D54" s="12"/>
      <c r="E54" s="31"/>
      <c r="F54" s="78"/>
      <c r="G54" s="78"/>
      <c r="H54" s="78"/>
      <c r="I54" s="78"/>
      <c r="J54" s="78"/>
      <c r="K54" s="78"/>
      <c r="L54" s="78"/>
    </row>
    <row r="55" spans="1:12" ht="16" x14ac:dyDescent="0.2">
      <c r="A55" s="12"/>
      <c r="B55" s="12"/>
      <c r="C55" s="12"/>
      <c r="D55" s="12"/>
      <c r="E55" s="31"/>
      <c r="F55" s="78"/>
      <c r="G55" s="78"/>
      <c r="H55" s="78"/>
      <c r="I55" s="78"/>
      <c r="J55" s="78"/>
      <c r="K55" s="78"/>
      <c r="L55" s="78"/>
    </row>
    <row r="56" spans="1:12" ht="16" x14ac:dyDescent="0.2">
      <c r="A56" s="12"/>
      <c r="B56" s="12"/>
      <c r="C56" s="12"/>
      <c r="D56" s="12"/>
      <c r="E56" s="50"/>
      <c r="F56" s="12"/>
      <c r="G56" s="12"/>
      <c r="H56" s="12"/>
    </row>
    <row r="57" spans="1:12" ht="16" x14ac:dyDescent="0.2">
      <c r="A57" s="12"/>
      <c r="B57" s="12"/>
      <c r="C57" s="12"/>
      <c r="D57" s="12"/>
      <c r="E57" s="12"/>
      <c r="F57" s="12"/>
      <c r="G57" s="12"/>
      <c r="H57" s="12"/>
    </row>
    <row r="58" spans="1:12" ht="16" x14ac:dyDescent="0.2">
      <c r="A58" s="12"/>
      <c r="B58" s="12"/>
      <c r="C58" s="12"/>
      <c r="D58" s="12"/>
      <c r="E58" s="12"/>
      <c r="F58" s="12"/>
      <c r="G58" s="12"/>
      <c r="H58" s="12"/>
    </row>
  </sheetData>
  <sheetProtection sheet="1" objects="1" scenarios="1"/>
  <mergeCells count="3">
    <mergeCell ref="C3:I3"/>
    <mergeCell ref="C5:I5"/>
    <mergeCell ref="C4:I4"/>
  </mergeCells>
  <phoneticPr fontId="0" type="noConversion"/>
  <printOptions horizontalCentered="1"/>
  <pageMargins left="0.75" right="0.75" top="1" bottom="1" header="0.5" footer="0.5"/>
  <pageSetup scale="77" orientation="portrait" blackAndWhite="1" horizontalDpi="4294967294" verticalDpi="300" r:id="rId1"/>
  <headerFooter alignWithMargins="0">
    <oddFooter>&amp;C&amp;"Times New Roman,Regular"&amp;12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9" r:id="rId4" name="Button 3">
              <controlPr defaultSize="0" print="0" autoFill="0" autoPict="0" macro="[0]!Print_Year_End_Balance_Sheet">
                <anchor moveWithCells="1">
                  <from>
                    <xdr:col>1</xdr:col>
                    <xdr:colOff>0</xdr:colOff>
                    <xdr:row>0</xdr:row>
                    <xdr:rowOff>114300</xdr:rowOff>
                  </from>
                  <to>
                    <xdr:col>2</xdr:col>
                    <xdr:colOff>939800</xdr:colOff>
                    <xdr:row>2</xdr:row>
                    <xdr:rowOff>12700</xdr:rowOff>
                  </to>
                </anchor>
              </controlPr>
            </control>
          </mc:Choice>
          <mc:Fallback/>
        </mc:AlternateContent>
      </controls>
    </mc:Choice>
    <mc:Fallback/>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enableFormatConditionsCalculation="0">
    <pageSetUpPr fitToPage="1"/>
  </sheetPr>
  <dimension ref="A4:N85"/>
  <sheetViews>
    <sheetView topLeftCell="A13" workbookViewId="0"/>
  </sheetViews>
  <sheetFormatPr baseColWidth="10" defaultColWidth="8.83203125" defaultRowHeight="13" x14ac:dyDescent="0.15"/>
  <cols>
    <col min="1" max="1" width="10.1640625" customWidth="1"/>
    <col min="2" max="2" width="3.6640625" customWidth="1"/>
    <col min="3" max="3" width="30.6640625" customWidth="1"/>
    <col min="4" max="7" width="6.6640625" customWidth="1"/>
    <col min="8" max="8" width="3.6640625" customWidth="1"/>
    <col min="9" max="9" width="10.1640625" style="244" customWidth="1"/>
    <col min="10" max="10" width="3.6640625" customWidth="1"/>
    <col min="11" max="11" width="10.1640625" style="244" customWidth="1"/>
    <col min="12" max="12" width="3.6640625" customWidth="1"/>
    <col min="13" max="13" width="10.1640625" style="244" customWidth="1"/>
  </cols>
  <sheetData>
    <row r="4" spans="1:14" ht="15.75" customHeight="1" x14ac:dyDescent="0.2">
      <c r="A4" s="723" t="s">
        <v>181</v>
      </c>
      <c r="B4" s="724"/>
      <c r="C4" s="724"/>
      <c r="D4" s="724"/>
      <c r="E4" s="724"/>
      <c r="F4" s="724"/>
      <c r="G4" s="724"/>
      <c r="H4" s="724"/>
      <c r="I4" s="725"/>
    </row>
    <row r="5" spans="1:14" ht="15.75" customHeight="1" x14ac:dyDescent="0.2">
      <c r="A5" s="726" t="s">
        <v>182</v>
      </c>
      <c r="B5" s="727"/>
      <c r="C5" s="727"/>
      <c r="D5" s="727"/>
      <c r="E5" s="727"/>
      <c r="F5" s="727"/>
      <c r="G5" s="727"/>
      <c r="H5" s="727"/>
      <c r="I5" s="728"/>
    </row>
    <row r="6" spans="1:14" ht="15.75" customHeight="1" x14ac:dyDescent="0.2">
      <c r="A6" s="726" t="s">
        <v>183</v>
      </c>
      <c r="B6" s="727"/>
      <c r="C6" s="727"/>
      <c r="D6" s="727"/>
      <c r="E6" s="727"/>
      <c r="F6" s="727"/>
      <c r="G6" s="727"/>
      <c r="H6" s="727"/>
      <c r="I6" s="728"/>
    </row>
    <row r="7" spans="1:14" ht="15.75" customHeight="1" x14ac:dyDescent="0.2">
      <c r="A7" s="729" t="s">
        <v>184</v>
      </c>
      <c r="B7" s="730"/>
      <c r="C7" s="730"/>
      <c r="D7" s="730"/>
      <c r="E7" s="730"/>
      <c r="F7" s="730"/>
      <c r="G7" s="730"/>
      <c r="H7" s="730"/>
      <c r="I7" s="731"/>
    </row>
    <row r="9" spans="1:14" x14ac:dyDescent="0.15">
      <c r="N9" s="321"/>
    </row>
    <row r="10" spans="1:14" ht="20.25" customHeight="1" x14ac:dyDescent="0.15"/>
    <row r="11" spans="1:14" ht="21" customHeight="1" x14ac:dyDescent="0.15"/>
    <row r="12" spans="1:14" ht="18" x14ac:dyDescent="0.2">
      <c r="D12" s="720" t="str">
        <f>'Company Info'!E9</f>
        <v>My Company</v>
      </c>
      <c r="E12" s="630"/>
      <c r="F12" s="630"/>
      <c r="G12" s="630"/>
      <c r="H12" s="630"/>
      <c r="I12" s="630"/>
      <c r="J12" s="630"/>
    </row>
    <row r="13" spans="1:14" ht="18" x14ac:dyDescent="0.2">
      <c r="D13" s="718" t="s">
        <v>41</v>
      </c>
      <c r="E13" s="630"/>
      <c r="F13" s="630"/>
      <c r="G13" s="630"/>
      <c r="H13" s="630"/>
      <c r="I13" s="630"/>
      <c r="J13" s="630"/>
      <c r="K13" s="247"/>
    </row>
    <row r="14" spans="1:14" ht="18" x14ac:dyDescent="0.2">
      <c r="D14" s="718"/>
      <c r="E14" s="630"/>
      <c r="F14" s="630"/>
      <c r="G14" s="630"/>
      <c r="H14" s="630"/>
      <c r="I14" s="630"/>
      <c r="J14" s="630"/>
    </row>
    <row r="15" spans="1:14" x14ac:dyDescent="0.15">
      <c r="F15" s="68"/>
    </row>
    <row r="16" spans="1:14" ht="16" x14ac:dyDescent="0.2">
      <c r="A16" s="478" t="s">
        <v>466</v>
      </c>
      <c r="B16" s="59"/>
      <c r="C16" s="59"/>
      <c r="D16" s="59"/>
      <c r="E16" s="59"/>
      <c r="F16" s="59"/>
      <c r="G16" s="59"/>
      <c r="H16" s="59"/>
      <c r="I16" s="246">
        <f>'Company Info'!G10</f>
        <v>2014</v>
      </c>
      <c r="J16" s="248"/>
      <c r="K16" s="246">
        <f>+I16+1</f>
        <v>2015</v>
      </c>
      <c r="L16" s="248"/>
      <c r="M16" s="246">
        <f>+K16+1</f>
        <v>2016</v>
      </c>
    </row>
    <row r="18" spans="1:13" ht="15.75" customHeight="1" x14ac:dyDescent="0.2">
      <c r="C18" s="27" t="s">
        <v>2</v>
      </c>
      <c r="D18" s="12"/>
      <c r="E18" s="12"/>
      <c r="F18" s="12"/>
      <c r="G18" s="12"/>
      <c r="H18" s="12"/>
      <c r="I18" s="441"/>
      <c r="J18" s="12"/>
      <c r="K18" s="245"/>
      <c r="L18" s="12"/>
      <c r="M18" s="245"/>
    </row>
    <row r="19" spans="1:13" ht="16" x14ac:dyDescent="0.2">
      <c r="C19" s="27"/>
      <c r="D19" s="12"/>
      <c r="E19" s="12"/>
      <c r="F19" s="12"/>
      <c r="G19" s="12"/>
      <c r="H19" s="12"/>
      <c r="I19" s="441"/>
      <c r="J19" s="12"/>
      <c r="K19" s="245"/>
      <c r="L19" s="12"/>
      <c r="M19" s="245"/>
    </row>
    <row r="20" spans="1:13" ht="16" x14ac:dyDescent="0.2">
      <c r="A20" s="481"/>
      <c r="B20" s="12"/>
      <c r="C20" s="12" t="s">
        <v>25</v>
      </c>
      <c r="D20" s="732" t="s">
        <v>12</v>
      </c>
      <c r="E20" s="734"/>
      <c r="F20" s="734"/>
      <c r="G20" s="734"/>
      <c r="H20" s="12"/>
      <c r="I20" s="441" t="e">
        <f>'Year-End Income Statement'!$C$54/'Year-End Income Statement'!$C$8</f>
        <v>#DIV/0!</v>
      </c>
      <c r="J20" s="441"/>
      <c r="K20" s="441" t="e">
        <f>'Year-End Income Statement'!$F$54/'Year-End Income Statement'!$F$8</f>
        <v>#DIV/0!</v>
      </c>
      <c r="L20" s="441"/>
      <c r="M20" s="441" t="e">
        <f>'Year-End Income Statement'!$I$54/'Year-End Income Statement'!$I$8</f>
        <v>#DIV/0!</v>
      </c>
    </row>
    <row r="21" spans="1:13" ht="16" x14ac:dyDescent="0.2">
      <c r="A21" s="479"/>
      <c r="B21" s="12"/>
      <c r="C21" s="12"/>
      <c r="D21" s="736" t="s">
        <v>353</v>
      </c>
      <c r="E21" s="737"/>
      <c r="F21" s="737"/>
      <c r="G21" s="737"/>
      <c r="H21" s="12"/>
      <c r="I21" s="441"/>
      <c r="J21" s="441"/>
      <c r="K21" s="441"/>
      <c r="L21" s="441"/>
      <c r="M21" s="441"/>
    </row>
    <row r="22" spans="1:13" ht="16" x14ac:dyDescent="0.2">
      <c r="B22" s="12"/>
      <c r="C22" s="12"/>
      <c r="D22" s="12"/>
      <c r="E22" s="12"/>
      <c r="F22" s="12"/>
      <c r="G22" s="12"/>
      <c r="H22" s="12"/>
      <c r="I22" s="245"/>
      <c r="J22" s="12"/>
      <c r="K22" s="245"/>
      <c r="L22" s="12"/>
      <c r="M22" s="245"/>
    </row>
    <row r="23" spans="1:13" ht="16" x14ac:dyDescent="0.2">
      <c r="A23" s="481"/>
      <c r="B23" s="12"/>
      <c r="C23" s="12" t="s">
        <v>555</v>
      </c>
      <c r="D23" s="732" t="s">
        <v>555</v>
      </c>
      <c r="E23" s="734"/>
      <c r="F23" s="734"/>
      <c r="G23" s="734"/>
      <c r="H23" s="12"/>
      <c r="I23" s="441" t="e">
        <f>'Year-End Income Statement'!C10/'Year-End Income Statement'!C8</f>
        <v>#DIV/0!</v>
      </c>
      <c r="J23" s="441"/>
      <c r="K23" s="441" t="e">
        <f>'Year-End Income Statement'!F10/'Year-End Income Statement'!F8</f>
        <v>#DIV/0!</v>
      </c>
      <c r="L23" s="441"/>
      <c r="M23" s="441" t="e">
        <f>'Year-End Income Statement'!I10/'Year-End Income Statement'!I8</f>
        <v>#DIV/0!</v>
      </c>
    </row>
    <row r="24" spans="1:13" ht="16" x14ac:dyDescent="0.2">
      <c r="A24" s="479"/>
      <c r="B24" s="12"/>
      <c r="C24" s="12"/>
      <c r="D24" s="721" t="s">
        <v>353</v>
      </c>
      <c r="E24" s="630"/>
      <c r="F24" s="630"/>
      <c r="G24" s="630"/>
      <c r="H24" s="12"/>
      <c r="I24" s="441"/>
      <c r="J24" s="441"/>
      <c r="K24" s="441"/>
      <c r="L24" s="441"/>
      <c r="M24" s="441"/>
    </row>
    <row r="25" spans="1:13" ht="16" x14ac:dyDescent="0.2">
      <c r="A25" s="479"/>
      <c r="B25" s="12"/>
      <c r="C25" s="12"/>
      <c r="D25" s="12"/>
      <c r="E25" s="12"/>
      <c r="F25" s="12"/>
      <c r="G25" s="12"/>
      <c r="H25" s="12"/>
      <c r="I25" s="441"/>
      <c r="J25" s="441"/>
      <c r="K25" s="441"/>
      <c r="L25" s="441"/>
      <c r="M25" s="441"/>
    </row>
    <row r="26" spans="1:13" ht="16" x14ac:dyDescent="0.2">
      <c r="A26" s="481"/>
      <c r="B26" s="12"/>
      <c r="C26" s="12" t="s">
        <v>164</v>
      </c>
      <c r="D26" s="732" t="s">
        <v>556</v>
      </c>
      <c r="E26" s="734"/>
      <c r="F26" s="734"/>
      <c r="G26" s="734"/>
      <c r="H26" s="12"/>
      <c r="I26" s="441" t="e">
        <f>'Year-End Income Statement'!C43/'Year-End Income Statement'!$C$8</f>
        <v>#DIV/0!</v>
      </c>
      <c r="J26" s="441"/>
      <c r="K26" s="441" t="e">
        <f>'Year-End Income Statement'!F43/'Year-End Income Statement'!F8</f>
        <v>#DIV/0!</v>
      </c>
      <c r="L26" s="441"/>
      <c r="M26" s="441" t="e">
        <f>'Year-End Income Statement'!I43/'Year-End Income Statement'!I8</f>
        <v>#DIV/0!</v>
      </c>
    </row>
    <row r="27" spans="1:13" ht="16" x14ac:dyDescent="0.2">
      <c r="A27" s="479"/>
      <c r="B27" s="12"/>
      <c r="C27" s="12"/>
      <c r="D27" s="721" t="s">
        <v>353</v>
      </c>
      <c r="E27" s="630"/>
      <c r="F27" s="630"/>
      <c r="G27" s="630"/>
      <c r="H27" s="12"/>
      <c r="I27" s="441"/>
      <c r="J27" s="441"/>
      <c r="K27" s="441"/>
      <c r="L27" s="441"/>
      <c r="M27" s="441"/>
    </row>
    <row r="28" spans="1:13" ht="16" x14ac:dyDescent="0.2">
      <c r="A28" s="479"/>
      <c r="B28" s="12"/>
      <c r="C28" s="12"/>
      <c r="D28" s="12"/>
      <c r="E28" s="12"/>
      <c r="F28" s="12"/>
      <c r="G28" s="12"/>
      <c r="H28" s="12"/>
      <c r="I28" s="441"/>
      <c r="J28" s="441"/>
      <c r="K28" s="441"/>
      <c r="L28" s="441"/>
      <c r="M28" s="441"/>
    </row>
    <row r="29" spans="1:13" ht="16" x14ac:dyDescent="0.2">
      <c r="A29" s="481"/>
      <c r="B29" s="12"/>
      <c r="C29" s="12" t="s">
        <v>26</v>
      </c>
      <c r="D29" s="732" t="s">
        <v>12</v>
      </c>
      <c r="E29" s="734"/>
      <c r="F29" s="734"/>
      <c r="G29" s="734"/>
      <c r="H29" s="12"/>
      <c r="I29" s="441" t="e">
        <f>'Year-End Income Statement'!C54/'Year-End Balance Sheet'!F25</f>
        <v>#DIV/0!</v>
      </c>
      <c r="J29" s="441"/>
      <c r="K29" s="441" t="e">
        <f>'Year-End Income Statement'!F54/'Year-End Balance Sheet'!I25</f>
        <v>#DIV/0!</v>
      </c>
      <c r="L29" s="441"/>
      <c r="M29" s="441" t="e">
        <f>'Year-End Income Statement'!I54/'Year-End Balance Sheet'!L25</f>
        <v>#DIV/0!</v>
      </c>
    </row>
    <row r="30" spans="1:13" ht="16" x14ac:dyDescent="0.2">
      <c r="A30" s="479"/>
      <c r="B30" s="12"/>
      <c r="C30" s="12"/>
      <c r="D30" s="721" t="s">
        <v>119</v>
      </c>
      <c r="E30" s="630"/>
      <c r="F30" s="630"/>
      <c r="G30" s="630"/>
      <c r="H30" s="12"/>
      <c r="I30" s="441"/>
      <c r="J30" s="441"/>
      <c r="K30" s="441"/>
      <c r="L30" s="441"/>
      <c r="M30" s="441"/>
    </row>
    <row r="31" spans="1:13" ht="16" x14ac:dyDescent="0.2">
      <c r="A31" s="479"/>
      <c r="B31" s="12"/>
      <c r="C31" s="12"/>
      <c r="D31" s="12"/>
      <c r="E31" s="12"/>
      <c r="F31" s="12"/>
      <c r="G31" s="12"/>
      <c r="H31" s="12"/>
      <c r="I31" s="441"/>
      <c r="J31" s="441"/>
      <c r="K31" s="441"/>
      <c r="L31" s="441"/>
      <c r="M31" s="441"/>
    </row>
    <row r="32" spans="1:13" ht="16" x14ac:dyDescent="0.2">
      <c r="A32" s="481"/>
      <c r="B32" s="12"/>
      <c r="C32" s="12" t="s">
        <v>27</v>
      </c>
      <c r="D32" s="732" t="s">
        <v>12</v>
      </c>
      <c r="E32" s="734"/>
      <c r="F32" s="734"/>
      <c r="G32" s="734"/>
      <c r="H32" s="12"/>
      <c r="I32" s="441" t="e">
        <f>'Year-End Income Statement'!C54/'Year-End Balance Sheet'!F48</f>
        <v>#DIV/0!</v>
      </c>
      <c r="J32" s="441"/>
      <c r="K32" s="441" t="e">
        <f>'Year-End Income Statement'!F54/'Year-End Balance Sheet'!I48</f>
        <v>#DIV/0!</v>
      </c>
      <c r="L32" s="441"/>
      <c r="M32" s="441" t="e">
        <f>'Year-End Income Statement'!I54/'Year-End Balance Sheet'!L48</f>
        <v>#DIV/0!</v>
      </c>
    </row>
    <row r="33" spans="1:13" ht="16" x14ac:dyDescent="0.2">
      <c r="A33" s="479"/>
      <c r="B33" s="12"/>
      <c r="C33" s="12"/>
      <c r="D33" s="721" t="s">
        <v>196</v>
      </c>
      <c r="E33" s="630"/>
      <c r="F33" s="630"/>
      <c r="G33" s="630"/>
      <c r="H33" s="12"/>
      <c r="I33" s="441"/>
      <c r="J33" s="441"/>
      <c r="K33" s="441"/>
      <c r="L33" s="441"/>
      <c r="M33" s="441"/>
    </row>
    <row r="34" spans="1:13" ht="16" x14ac:dyDescent="0.2">
      <c r="A34" s="479"/>
      <c r="B34" s="12"/>
      <c r="C34" s="12"/>
      <c r="D34" s="12"/>
      <c r="E34" s="12"/>
      <c r="F34" s="12"/>
      <c r="G34" s="12"/>
      <c r="H34" s="12"/>
      <c r="I34" s="441"/>
      <c r="J34" s="441"/>
      <c r="K34" s="441"/>
      <c r="L34" s="441"/>
      <c r="M34" s="441"/>
    </row>
    <row r="35" spans="1:13" ht="16" x14ac:dyDescent="0.2">
      <c r="A35" s="479"/>
      <c r="C35" s="27" t="s">
        <v>35</v>
      </c>
      <c r="D35" s="12"/>
      <c r="E35" s="12"/>
      <c r="F35" s="12"/>
      <c r="G35" s="12"/>
      <c r="H35" s="12"/>
      <c r="I35" s="441"/>
      <c r="J35" s="441"/>
      <c r="K35" s="441"/>
      <c r="L35" s="441"/>
      <c r="M35" s="441"/>
    </row>
    <row r="36" spans="1:13" ht="16" x14ac:dyDescent="0.2">
      <c r="A36" s="479"/>
      <c r="B36" s="12"/>
      <c r="C36" s="12"/>
      <c r="D36" s="12"/>
      <c r="E36" s="12"/>
      <c r="F36" s="12"/>
      <c r="G36" s="12"/>
      <c r="H36" s="12"/>
      <c r="I36" s="441"/>
      <c r="J36" s="441"/>
      <c r="K36" s="441"/>
      <c r="L36" s="441"/>
      <c r="M36" s="441"/>
    </row>
    <row r="37" spans="1:13" ht="16" x14ac:dyDescent="0.2">
      <c r="A37" s="481"/>
      <c r="B37" s="12"/>
      <c r="C37" s="12" t="s">
        <v>36</v>
      </c>
      <c r="D37" s="732" t="s">
        <v>554</v>
      </c>
      <c r="E37" s="734"/>
      <c r="F37" s="734"/>
      <c r="G37" s="734"/>
      <c r="H37" s="12"/>
      <c r="I37" s="452" t="e">
        <f>'Year-End Income Statement'!$C$9/'Year-End Balance Sheet'!$F$13</f>
        <v>#DIV/0!</v>
      </c>
      <c r="J37" s="452"/>
      <c r="K37" s="452" t="e">
        <f>'Year-End Income Statement'!$F$9/'Year-End Balance Sheet'!$I$13</f>
        <v>#DIV/0!</v>
      </c>
      <c r="L37" s="452"/>
      <c r="M37" s="452" t="e">
        <f>'Year-End Income Statement'!$I$9/'Year-End Balance Sheet'!$L$13</f>
        <v>#DIV/0!</v>
      </c>
    </row>
    <row r="38" spans="1:13" ht="16" x14ac:dyDescent="0.2">
      <c r="A38" s="479"/>
      <c r="B38" s="12"/>
      <c r="C38" s="12"/>
      <c r="D38" s="721" t="s">
        <v>589</v>
      </c>
      <c r="E38" s="630"/>
      <c r="F38" s="630"/>
      <c r="G38" s="630"/>
      <c r="H38" s="12"/>
      <c r="I38" s="452"/>
      <c r="J38" s="452"/>
      <c r="K38" s="452"/>
      <c r="L38" s="452"/>
      <c r="M38" s="452"/>
    </row>
    <row r="39" spans="1:13" ht="16" x14ac:dyDescent="0.2">
      <c r="A39" s="479"/>
      <c r="B39" s="12"/>
      <c r="C39" s="12"/>
      <c r="D39" s="12"/>
      <c r="E39" s="12"/>
      <c r="F39" s="12"/>
      <c r="G39" s="12"/>
      <c r="H39" s="12"/>
      <c r="I39" s="452"/>
      <c r="J39" s="452"/>
      <c r="K39" s="452"/>
      <c r="L39" s="452"/>
      <c r="M39" s="452"/>
    </row>
    <row r="40" spans="1:13" ht="16" x14ac:dyDescent="0.2">
      <c r="A40" s="481"/>
      <c r="B40" s="12"/>
      <c r="C40" s="12" t="s">
        <v>165</v>
      </c>
      <c r="D40" s="732" t="s">
        <v>168</v>
      </c>
      <c r="E40" s="735"/>
      <c r="F40" s="732"/>
      <c r="G40" s="732"/>
      <c r="H40" s="12"/>
      <c r="I40" s="452" t="e">
        <f>Sales!P68/'Year-End Balance Sheet'!$F$12</f>
        <v>#DIV/0!</v>
      </c>
      <c r="J40" s="452"/>
      <c r="K40" s="452" t="e">
        <f>Sales!P105/'Year-End Balance Sheet'!$I$12</f>
        <v>#DIV/0!</v>
      </c>
      <c r="L40" s="452"/>
      <c r="M40" s="452" t="e">
        <f>Sales!P142/'Year-End Balance Sheet'!$L$12</f>
        <v>#DIV/0!</v>
      </c>
    </row>
    <row r="41" spans="1:13" ht="16" x14ac:dyDescent="0.2">
      <c r="A41" s="479"/>
      <c r="B41" s="12"/>
      <c r="C41" s="12"/>
      <c r="D41" s="736" t="s">
        <v>588</v>
      </c>
      <c r="E41" s="737"/>
      <c r="F41" s="737"/>
      <c r="G41" s="737"/>
      <c r="H41" s="12"/>
      <c r="I41" s="452"/>
      <c r="J41" s="452"/>
      <c r="K41" s="452"/>
      <c r="L41" s="452"/>
      <c r="M41" s="452"/>
    </row>
    <row r="42" spans="1:13" ht="16" x14ac:dyDescent="0.2">
      <c r="A42" s="479"/>
      <c r="C42" s="27" t="s">
        <v>28</v>
      </c>
      <c r="D42" s="12"/>
      <c r="E42" s="12"/>
      <c r="F42" s="12"/>
      <c r="G42" s="12"/>
      <c r="H42" s="12"/>
      <c r="I42" s="441"/>
      <c r="J42" s="441"/>
      <c r="K42" s="441"/>
      <c r="L42" s="441"/>
      <c r="M42" s="441"/>
    </row>
    <row r="43" spans="1:13" ht="16" x14ac:dyDescent="0.2">
      <c r="A43" s="479"/>
      <c r="B43" s="12"/>
      <c r="C43" s="12"/>
      <c r="D43" s="12"/>
      <c r="E43" s="12"/>
      <c r="F43" s="12"/>
      <c r="G43" s="12"/>
      <c r="H43" s="12"/>
      <c r="I43" s="441"/>
      <c r="J43" s="441"/>
      <c r="K43" s="441"/>
      <c r="L43" s="441"/>
      <c r="M43" s="441"/>
    </row>
    <row r="44" spans="1:13" ht="16" x14ac:dyDescent="0.2">
      <c r="A44" s="481"/>
      <c r="B44" s="12"/>
      <c r="C44" s="12" t="s">
        <v>29</v>
      </c>
      <c r="D44" s="732" t="s">
        <v>590</v>
      </c>
      <c r="E44" s="735"/>
      <c r="F44" s="732"/>
      <c r="G44" s="732"/>
      <c r="H44" s="12"/>
      <c r="I44" s="451" t="e">
        <f>'Year-End Balance Sheet'!$F$16/'Year-End Balance Sheet'!$F$33</f>
        <v>#DIV/0!</v>
      </c>
      <c r="J44" s="451"/>
      <c r="K44" s="451" t="e">
        <f>'Year-End Balance Sheet'!$I$16/'Year-End Balance Sheet'!$I$33</f>
        <v>#DIV/0!</v>
      </c>
      <c r="L44" s="451"/>
      <c r="M44" s="451" t="e">
        <f>'Year-End Balance Sheet'!$L$16/'Year-End Balance Sheet'!$L$33</f>
        <v>#DIV/0!</v>
      </c>
    </row>
    <row r="45" spans="1:13" ht="16" x14ac:dyDescent="0.2">
      <c r="A45" s="479"/>
      <c r="B45" s="12"/>
      <c r="C45" s="12"/>
      <c r="D45" s="721" t="s">
        <v>597</v>
      </c>
      <c r="E45" s="630"/>
      <c r="F45" s="630"/>
      <c r="G45" s="630"/>
      <c r="H45" s="12"/>
      <c r="I45" s="451"/>
      <c r="J45" s="451"/>
      <c r="K45" s="451"/>
      <c r="L45" s="451"/>
      <c r="M45" s="451"/>
    </row>
    <row r="46" spans="1:13" ht="16" x14ac:dyDescent="0.2">
      <c r="A46" s="479"/>
      <c r="B46" s="12"/>
      <c r="C46" s="12"/>
      <c r="D46" s="12"/>
      <c r="E46" s="12"/>
      <c r="F46" s="12"/>
      <c r="G46" s="12"/>
      <c r="H46" s="12"/>
      <c r="I46" s="451"/>
      <c r="J46" s="451"/>
      <c r="K46" s="451"/>
      <c r="L46" s="451"/>
      <c r="M46" s="451"/>
    </row>
    <row r="47" spans="1:13" ht="16" x14ac:dyDescent="0.2">
      <c r="A47" s="481"/>
      <c r="B47" s="12"/>
      <c r="C47" s="12" t="s">
        <v>30</v>
      </c>
      <c r="D47" s="732" t="s">
        <v>31</v>
      </c>
      <c r="E47" s="735"/>
      <c r="F47" s="732"/>
      <c r="G47" s="732"/>
      <c r="H47" s="12"/>
      <c r="I47" s="451" t="e">
        <f>('Year-End Balance Sheet'!$F$16-'Year-End Balance Sheet'!$F$13)/'Year-End Balance Sheet'!$F$33</f>
        <v>#DIV/0!</v>
      </c>
      <c r="J47" s="451"/>
      <c r="K47" s="451" t="e">
        <f>('Year-End Balance Sheet'!$I$16-'Year-End Balance Sheet'!$I$13)/'Year-End Balance Sheet'!$I$33</f>
        <v>#DIV/0!</v>
      </c>
      <c r="L47" s="451"/>
      <c r="M47" s="451" t="e">
        <f>('Year-End Balance Sheet'!$L$16-'Year-End Balance Sheet'!$L$13)/'Year-End Balance Sheet'!$L$33</f>
        <v>#DIV/0!</v>
      </c>
    </row>
    <row r="48" spans="1:13" ht="16" x14ac:dyDescent="0.2">
      <c r="A48" s="479"/>
      <c r="B48" s="12"/>
      <c r="C48" s="12"/>
      <c r="D48" s="736" t="s">
        <v>594</v>
      </c>
      <c r="E48" s="737"/>
      <c r="F48" s="737"/>
      <c r="G48" s="737"/>
      <c r="H48" s="12"/>
      <c r="I48" s="441"/>
      <c r="J48" s="441"/>
      <c r="K48" s="441"/>
      <c r="L48" s="441"/>
      <c r="M48" s="441"/>
    </row>
    <row r="49" spans="1:14" ht="16" x14ac:dyDescent="0.2">
      <c r="A49" s="479"/>
      <c r="B49" s="12"/>
      <c r="C49" s="12"/>
      <c r="D49" s="12"/>
      <c r="E49" s="12"/>
      <c r="F49" s="12"/>
      <c r="G49" s="12"/>
      <c r="H49" s="12"/>
      <c r="I49" s="441"/>
      <c r="J49" s="441"/>
      <c r="K49" s="441"/>
      <c r="L49" s="441"/>
      <c r="M49" s="441"/>
    </row>
    <row r="50" spans="1:14" ht="16" x14ac:dyDescent="0.2">
      <c r="A50" s="479"/>
      <c r="C50" s="27" t="s">
        <v>32</v>
      </c>
      <c r="D50" s="12"/>
      <c r="E50" s="12"/>
      <c r="F50" s="12"/>
      <c r="G50" s="12"/>
      <c r="H50" s="12"/>
      <c r="I50" s="441"/>
      <c r="J50" s="441"/>
      <c r="K50" s="441"/>
      <c r="L50" s="441"/>
      <c r="M50" s="441"/>
    </row>
    <row r="51" spans="1:14" ht="16" x14ac:dyDescent="0.2">
      <c r="A51" s="479"/>
      <c r="B51" s="12"/>
      <c r="C51" s="12"/>
      <c r="D51" s="12"/>
      <c r="E51" s="12"/>
      <c r="F51" s="12"/>
      <c r="G51" s="12"/>
      <c r="H51" s="12"/>
      <c r="I51" s="441"/>
      <c r="J51" s="441"/>
      <c r="K51" s="441"/>
      <c r="L51" s="441"/>
      <c r="M51" s="441"/>
    </row>
    <row r="52" spans="1:14" ht="16" x14ac:dyDescent="0.2">
      <c r="A52" s="481"/>
      <c r="B52" s="12"/>
      <c r="C52" s="12" t="s">
        <v>33</v>
      </c>
      <c r="D52" s="732" t="s">
        <v>194</v>
      </c>
      <c r="E52" s="734"/>
      <c r="F52" s="734"/>
      <c r="G52" s="734"/>
      <c r="H52" s="12"/>
      <c r="I52" s="451" t="e">
        <f>'Year-End Balance Sheet'!F41/'Year-End Balance Sheet'!F25</f>
        <v>#DIV/0!</v>
      </c>
      <c r="J52" s="451"/>
      <c r="K52" s="451" t="e">
        <f>'Year-End Balance Sheet'!I41/'Year-End Balance Sheet'!I25</f>
        <v>#DIV/0!</v>
      </c>
      <c r="L52" s="451"/>
      <c r="M52" s="451" t="e">
        <f>'Year-End Balance Sheet'!L41/'Year-End Balance Sheet'!L25</f>
        <v>#DIV/0!</v>
      </c>
    </row>
    <row r="53" spans="1:14" ht="16" x14ac:dyDescent="0.2">
      <c r="A53" s="479"/>
      <c r="B53" s="12"/>
      <c r="C53" s="12"/>
      <c r="D53" s="721" t="s">
        <v>119</v>
      </c>
      <c r="E53" s="630"/>
      <c r="F53" s="630"/>
      <c r="G53" s="630"/>
      <c r="H53" s="12"/>
      <c r="I53" s="451"/>
      <c r="J53" s="451"/>
      <c r="K53" s="451"/>
      <c r="L53" s="451"/>
      <c r="M53" s="451"/>
    </row>
    <row r="54" spans="1:14" ht="16" x14ac:dyDescent="0.2">
      <c r="A54" s="479"/>
      <c r="B54" s="12"/>
      <c r="C54" s="12"/>
      <c r="D54" s="12"/>
      <c r="E54" s="12"/>
      <c r="F54" s="12"/>
      <c r="G54" s="12"/>
      <c r="H54" s="12"/>
      <c r="I54" s="451"/>
      <c r="J54" s="451"/>
      <c r="K54" s="451"/>
      <c r="L54" s="451"/>
      <c r="M54" s="451"/>
    </row>
    <row r="55" spans="1:14" ht="16" x14ac:dyDescent="0.2">
      <c r="A55" s="481"/>
      <c r="B55" s="12"/>
      <c r="C55" s="12" t="s">
        <v>34</v>
      </c>
      <c r="D55" s="732" t="s">
        <v>194</v>
      </c>
      <c r="E55" s="734"/>
      <c r="F55" s="734"/>
      <c r="G55" s="734"/>
      <c r="H55" s="12"/>
      <c r="I55" s="451" t="e">
        <f>'Year-End Balance Sheet'!F41/'Year-End Balance Sheet'!F48</f>
        <v>#DIV/0!</v>
      </c>
      <c r="J55" s="451"/>
      <c r="K55" s="451" t="e">
        <f>'Year-End Balance Sheet'!I41/'Year-End Balance Sheet'!I48</f>
        <v>#DIV/0!</v>
      </c>
      <c r="L55" s="451"/>
      <c r="M55" s="451" t="e">
        <f>'Year-End Balance Sheet'!L41/'Year-End Balance Sheet'!L48</f>
        <v>#DIV/0!</v>
      </c>
    </row>
    <row r="56" spans="1:14" ht="15.75" customHeight="1" x14ac:dyDescent="0.2">
      <c r="A56" s="479"/>
      <c r="B56" s="12"/>
      <c r="C56" s="12"/>
      <c r="D56" s="721" t="s">
        <v>196</v>
      </c>
      <c r="E56" s="630"/>
      <c r="F56" s="630"/>
      <c r="G56" s="630"/>
      <c r="H56" s="12"/>
      <c r="I56" s="441"/>
      <c r="J56" s="441"/>
      <c r="K56" s="441"/>
      <c r="L56" s="441"/>
      <c r="M56" s="441"/>
    </row>
    <row r="57" spans="1:14" ht="16" x14ac:dyDescent="0.2">
      <c r="A57" s="479"/>
      <c r="B57" s="12"/>
      <c r="C57" s="12"/>
      <c r="D57" s="12"/>
      <c r="E57" s="12"/>
      <c r="F57" s="12"/>
      <c r="G57" s="12"/>
      <c r="H57" s="12"/>
      <c r="I57" s="441"/>
      <c r="J57" s="441"/>
      <c r="K57" s="441"/>
      <c r="L57" s="441"/>
      <c r="M57" s="441"/>
    </row>
    <row r="58" spans="1:14" ht="16" x14ac:dyDescent="0.2">
      <c r="A58" s="479"/>
      <c r="B58" s="12"/>
      <c r="C58" s="27" t="s">
        <v>169</v>
      </c>
      <c r="D58" s="12"/>
      <c r="E58" s="12"/>
      <c r="F58" s="12"/>
      <c r="G58" s="12"/>
      <c r="H58" s="12"/>
      <c r="I58" s="441"/>
      <c r="J58" s="441"/>
      <c r="K58" s="441"/>
      <c r="L58" s="441"/>
      <c r="M58" s="441"/>
    </row>
    <row r="59" spans="1:14" ht="15.75" customHeight="1" x14ac:dyDescent="0.2">
      <c r="C59" s="12"/>
    </row>
    <row r="60" spans="1:14" ht="15.75" customHeight="1" x14ac:dyDescent="0.2">
      <c r="A60" s="481"/>
      <c r="C60" s="12" t="s">
        <v>170</v>
      </c>
      <c r="D60" s="732" t="s">
        <v>171</v>
      </c>
      <c r="E60" s="732"/>
      <c r="F60" s="732"/>
      <c r="G60" s="732"/>
      <c r="H60" s="12"/>
      <c r="I60" s="50" t="e">
        <f>('Year-End Balance Sheet'!F12*365)/'Year-End Income Statement'!C8</f>
        <v>#DIV/0!</v>
      </c>
      <c r="J60" s="50"/>
      <c r="K60" s="50" t="e">
        <f>('Year-End Balance Sheet'!I12*365)/'Year-End Income Statement'!F8</f>
        <v>#DIV/0!</v>
      </c>
      <c r="L60" s="50"/>
      <c r="M60" s="50" t="e">
        <f>('Year-End Balance Sheet'!L12*365)/'Year-End Income Statement'!I8</f>
        <v>#DIV/0!</v>
      </c>
      <c r="N60" s="12"/>
    </row>
    <row r="61" spans="1:14" ht="15.75" customHeight="1" x14ac:dyDescent="0.2">
      <c r="C61" s="12"/>
      <c r="D61" s="721" t="s">
        <v>172</v>
      </c>
      <c r="E61" s="721"/>
      <c r="F61" s="721"/>
      <c r="G61" s="721"/>
      <c r="H61" s="12"/>
      <c r="I61" s="50"/>
      <c r="J61" s="50"/>
      <c r="K61" s="50"/>
      <c r="L61" s="50"/>
      <c r="M61" s="50"/>
      <c r="N61" s="12"/>
    </row>
    <row r="62" spans="1:14" ht="15.75" customHeight="1" x14ac:dyDescent="0.2">
      <c r="C62" s="12"/>
      <c r="D62" s="12"/>
      <c r="E62" s="12"/>
      <c r="F62" s="12"/>
      <c r="G62" s="12"/>
      <c r="H62" s="12"/>
      <c r="I62" s="50"/>
      <c r="J62" s="50"/>
      <c r="K62" s="50"/>
      <c r="L62" s="50"/>
      <c r="M62" s="50"/>
      <c r="N62" s="12"/>
    </row>
    <row r="63" spans="1:14" ht="15.75" customHeight="1" x14ac:dyDescent="0.2">
      <c r="A63" s="481"/>
      <c r="C63" s="12" t="s">
        <v>173</v>
      </c>
      <c r="D63" s="732" t="s">
        <v>180</v>
      </c>
      <c r="E63" s="732"/>
      <c r="F63" s="732"/>
      <c r="G63" s="732"/>
      <c r="H63" s="12"/>
      <c r="I63" s="50" t="e">
        <f>('Year-End Balance Sheet'!F13*365)/'Year-End Income Statement'!C9</f>
        <v>#DIV/0!</v>
      </c>
      <c r="J63" s="50"/>
      <c r="K63" s="50" t="e">
        <f>('Year-End Balance Sheet'!I13*365)/'Year-End Income Statement'!F9</f>
        <v>#DIV/0!</v>
      </c>
      <c r="L63" s="50"/>
      <c r="M63" s="50" t="e">
        <f>('Year-End Balance Sheet'!L13*365)/'Year-End Income Statement'!I9</f>
        <v>#DIV/0!</v>
      </c>
      <c r="N63" s="12"/>
    </row>
    <row r="64" spans="1:14" ht="15.75" customHeight="1" x14ac:dyDescent="0.2">
      <c r="C64" s="12"/>
      <c r="D64" s="721" t="s">
        <v>175</v>
      </c>
      <c r="E64" s="721"/>
      <c r="F64" s="721"/>
      <c r="G64" s="721"/>
      <c r="H64" s="12"/>
      <c r="I64" s="50"/>
      <c r="J64" s="50"/>
      <c r="K64" s="50"/>
      <c r="L64" s="50"/>
      <c r="M64" s="50"/>
      <c r="N64" s="12"/>
    </row>
    <row r="65" spans="1:14" ht="15.75" customHeight="1" x14ac:dyDescent="0.2">
      <c r="C65" s="12"/>
      <c r="D65" s="147"/>
      <c r="E65" s="147"/>
      <c r="F65" s="147"/>
      <c r="G65" s="147"/>
      <c r="H65" s="12"/>
      <c r="I65" s="50"/>
      <c r="J65" s="50"/>
      <c r="K65" s="50"/>
      <c r="L65" s="50"/>
      <c r="M65" s="50"/>
      <c r="N65" s="12"/>
    </row>
    <row r="66" spans="1:14" ht="15.75" customHeight="1" x14ac:dyDescent="0.2">
      <c r="A66" s="481"/>
      <c r="C66" s="12" t="s">
        <v>174</v>
      </c>
      <c r="D66" s="732" t="s">
        <v>176</v>
      </c>
      <c r="E66" s="732"/>
      <c r="F66" s="732"/>
      <c r="G66" s="732"/>
      <c r="H66" s="12"/>
      <c r="I66" s="50" t="e">
        <f>('Year-End Balance Sheet'!F30*365)/'Year-End Income Statement'!C9</f>
        <v>#DIV/0!</v>
      </c>
      <c r="J66" s="50"/>
      <c r="K66" s="50" t="e">
        <f>('Year-End Balance Sheet'!I30*365)/'Year-End Income Statement'!F9</f>
        <v>#DIV/0!</v>
      </c>
      <c r="L66" s="50"/>
      <c r="M66" s="50" t="e">
        <f>('Year-End Balance Sheet'!L30*365)/'Year-End Income Statement'!I9</f>
        <v>#DIV/0!</v>
      </c>
      <c r="N66" s="12"/>
    </row>
    <row r="67" spans="1:14" ht="15.75" customHeight="1" x14ac:dyDescent="0.2">
      <c r="C67" s="12"/>
      <c r="D67" s="721" t="s">
        <v>175</v>
      </c>
      <c r="E67" s="721"/>
      <c r="F67" s="721"/>
      <c r="G67" s="721"/>
      <c r="H67" s="12"/>
      <c r="I67" s="50"/>
      <c r="J67" s="50"/>
      <c r="K67" s="50"/>
      <c r="L67" s="50"/>
      <c r="M67" s="50"/>
      <c r="N67" s="12"/>
    </row>
    <row r="68" spans="1:14" ht="15.75" customHeight="1" x14ac:dyDescent="0.2">
      <c r="C68" s="12"/>
      <c r="D68" s="12"/>
      <c r="E68" s="12"/>
      <c r="F68" s="12"/>
      <c r="G68" s="12"/>
      <c r="H68" s="12"/>
      <c r="I68" s="50"/>
      <c r="J68" s="50"/>
      <c r="K68" s="50"/>
      <c r="L68" s="50"/>
      <c r="M68" s="50"/>
      <c r="N68" s="12"/>
    </row>
    <row r="69" spans="1:14" ht="15.75" customHeight="1" x14ac:dyDescent="0.2">
      <c r="A69" s="481"/>
      <c r="B69" s="241"/>
      <c r="C69" s="12" t="s">
        <v>177</v>
      </c>
      <c r="D69" s="733" t="s">
        <v>141</v>
      </c>
      <c r="E69" s="733"/>
      <c r="F69" s="733"/>
      <c r="G69" s="733"/>
      <c r="H69" s="12"/>
      <c r="I69" s="50">
        <f>IF('Company Info'!$G$30=0,0,IF('Company Info'!$G$30=2,16,IF('Company Info'!$G$30=3,14,IF('Company Info'!$G$30=4,7,0))))</f>
        <v>0</v>
      </c>
      <c r="J69" s="50" t="s">
        <v>595</v>
      </c>
      <c r="K69" s="50">
        <f>IF('Company Info'!$G$30=0,0,IF('Company Info'!$G$30=2,16,IF('Company Info'!$G$30=3,14,IF('Company Info'!$G$30=4,7,0))))</f>
        <v>0</v>
      </c>
      <c r="L69" s="50" t="s">
        <v>595</v>
      </c>
      <c r="M69" s="50">
        <f>IF('Company Info'!$G$30=0,0,IF('Company Info'!$G$30=2,16,IF('Company Info'!$G$30=3,14,IF('Company Info'!$G$30=4,7,0))))</f>
        <v>0</v>
      </c>
      <c r="N69" s="12"/>
    </row>
    <row r="70" spans="1:14" ht="15.75" customHeight="1" x14ac:dyDescent="0.2">
      <c r="B70" s="241"/>
      <c r="C70" s="12"/>
      <c r="D70" s="721" t="s">
        <v>142</v>
      </c>
      <c r="E70" s="721"/>
      <c r="F70" s="721"/>
      <c r="G70" s="721"/>
      <c r="H70" s="12"/>
      <c r="I70" s="50"/>
      <c r="J70" s="50"/>
      <c r="K70" s="50"/>
      <c r="L70" s="50"/>
      <c r="M70" s="50"/>
      <c r="N70" s="12"/>
    </row>
    <row r="71" spans="1:14" ht="15.75" customHeight="1" x14ac:dyDescent="0.2">
      <c r="C71" s="12"/>
      <c r="D71" s="12"/>
      <c r="E71" s="12"/>
      <c r="F71" s="12"/>
      <c r="G71" s="12"/>
      <c r="H71" s="12"/>
      <c r="I71" s="50"/>
      <c r="J71" s="50"/>
      <c r="K71" s="50"/>
      <c r="L71" s="50"/>
      <c r="M71" s="50"/>
      <c r="N71" s="12"/>
    </row>
    <row r="72" spans="1:14" ht="15.75" customHeight="1" x14ac:dyDescent="0.2">
      <c r="A72" s="481"/>
      <c r="C72" s="12" t="s">
        <v>169</v>
      </c>
      <c r="D72" s="722" t="s">
        <v>294</v>
      </c>
      <c r="E72" s="721"/>
      <c r="F72" s="721"/>
      <c r="G72" s="721"/>
      <c r="H72" s="12"/>
      <c r="I72" s="50" t="e">
        <f>+I60+I63-I66-I70</f>
        <v>#DIV/0!</v>
      </c>
      <c r="J72" s="50"/>
      <c r="K72" s="50" t="e">
        <f>+K60+K63-K66-K70</f>
        <v>#DIV/0!</v>
      </c>
      <c r="L72" s="50"/>
      <c r="M72" s="50" t="e">
        <f>+M60+M63-M66-M70</f>
        <v>#DIV/0!</v>
      </c>
      <c r="N72" s="12"/>
    </row>
    <row r="73" spans="1:14" ht="15.75" customHeight="1" x14ac:dyDescent="0.2">
      <c r="C73" s="12"/>
      <c r="D73" s="721" t="s">
        <v>178</v>
      </c>
      <c r="E73" s="721"/>
      <c r="F73" s="721"/>
      <c r="G73" s="721"/>
      <c r="H73" s="12"/>
      <c r="I73" s="245"/>
      <c r="J73" s="12"/>
      <c r="K73" s="245"/>
      <c r="L73" s="12"/>
      <c r="M73" s="245"/>
      <c r="N73" s="12"/>
    </row>
    <row r="74" spans="1:14" ht="15.75" customHeight="1" x14ac:dyDescent="0.2">
      <c r="C74" s="12"/>
      <c r="D74" s="722" t="s">
        <v>179</v>
      </c>
      <c r="E74" s="721"/>
      <c r="F74" s="721"/>
      <c r="G74" s="721"/>
      <c r="H74" s="12"/>
      <c r="I74" s="245"/>
      <c r="J74" s="12"/>
      <c r="K74" s="245"/>
      <c r="L74" s="12"/>
      <c r="M74" s="245"/>
      <c r="N74" s="12"/>
    </row>
    <row r="75" spans="1:14" ht="15.75" customHeight="1" x14ac:dyDescent="0.2">
      <c r="C75" s="12"/>
      <c r="D75" s="12"/>
      <c r="E75" s="12"/>
      <c r="F75" s="12"/>
      <c r="G75" s="12"/>
      <c r="H75" s="12"/>
      <c r="I75" s="245"/>
      <c r="J75" s="12"/>
      <c r="K75" s="245"/>
      <c r="L75" s="12"/>
      <c r="M75" s="245"/>
      <c r="N75" s="12"/>
    </row>
    <row r="76" spans="1:14" ht="15.75" customHeight="1" x14ac:dyDescent="0.2">
      <c r="C76" s="12"/>
      <c r="D76" s="12"/>
      <c r="E76" s="12"/>
      <c r="F76" s="12"/>
      <c r="G76" s="12"/>
      <c r="H76" s="12"/>
      <c r="I76" s="245"/>
      <c r="J76" s="12"/>
      <c r="K76" s="245"/>
      <c r="L76" s="12"/>
      <c r="M76" s="245"/>
      <c r="N76" s="12"/>
    </row>
    <row r="77" spans="1:14" ht="15.75" customHeight="1" x14ac:dyDescent="0.2">
      <c r="C77" s="12"/>
      <c r="D77" s="12"/>
      <c r="E77" s="12"/>
      <c r="F77" s="12"/>
      <c r="G77" s="12"/>
      <c r="H77" s="12"/>
      <c r="I77" s="245"/>
      <c r="J77" s="12"/>
      <c r="K77" s="245"/>
      <c r="L77" s="12"/>
      <c r="M77" s="245"/>
      <c r="N77" s="12"/>
    </row>
    <row r="78" spans="1:14" ht="15.75" customHeight="1" x14ac:dyDescent="0.2">
      <c r="C78" s="12"/>
      <c r="D78" s="12"/>
      <c r="E78" s="12"/>
      <c r="F78" s="12"/>
      <c r="G78" s="12"/>
      <c r="H78" s="12"/>
      <c r="I78" s="245"/>
      <c r="J78" s="12"/>
      <c r="K78" s="245"/>
      <c r="L78" s="12"/>
      <c r="M78" s="245"/>
      <c r="N78" s="12"/>
    </row>
    <row r="79" spans="1:14" ht="15.75" customHeight="1" x14ac:dyDescent="0.2">
      <c r="D79" s="12"/>
      <c r="E79" s="12"/>
      <c r="F79" s="12"/>
      <c r="G79" s="12"/>
      <c r="H79" s="12"/>
      <c r="I79" s="245"/>
      <c r="J79" s="12"/>
      <c r="K79" s="245"/>
      <c r="L79" s="12"/>
      <c r="M79" s="245"/>
      <c r="N79" s="12"/>
    </row>
    <row r="80" spans="1:14" ht="15.75" customHeight="1" x14ac:dyDescent="0.2">
      <c r="D80" s="12"/>
      <c r="E80" s="12"/>
      <c r="F80" s="12"/>
      <c r="G80" s="12"/>
      <c r="H80" s="12"/>
      <c r="I80" s="245"/>
      <c r="J80" s="12"/>
      <c r="K80" s="245"/>
      <c r="L80" s="12"/>
      <c r="M80" s="245"/>
      <c r="N80" s="12"/>
    </row>
    <row r="81" spans="4:14" ht="15.75" customHeight="1" x14ac:dyDescent="0.2">
      <c r="D81" s="12"/>
      <c r="E81" s="12"/>
      <c r="F81" s="12"/>
      <c r="G81" s="12"/>
      <c r="H81" s="12"/>
      <c r="I81" s="245"/>
      <c r="J81" s="12"/>
      <c r="K81" s="245"/>
      <c r="L81" s="12"/>
      <c r="M81" s="245"/>
      <c r="N81" s="12"/>
    </row>
    <row r="82" spans="4:14" ht="15.75" customHeight="1" x14ac:dyDescent="0.2">
      <c r="D82" s="12"/>
      <c r="E82" s="12"/>
      <c r="F82" s="12"/>
      <c r="G82" s="12"/>
      <c r="H82" s="12"/>
      <c r="I82" s="245"/>
      <c r="J82" s="12"/>
      <c r="K82" s="245"/>
      <c r="L82" s="12"/>
      <c r="M82" s="245"/>
      <c r="N82" s="12"/>
    </row>
    <row r="83" spans="4:14" ht="15.75" customHeight="1" x14ac:dyDescent="0.2">
      <c r="D83" s="12"/>
      <c r="E83" s="12"/>
      <c r="F83" s="12"/>
      <c r="G83" s="12"/>
      <c r="H83" s="12"/>
      <c r="I83" s="245"/>
      <c r="J83" s="12"/>
      <c r="K83" s="245"/>
      <c r="L83" s="12"/>
      <c r="M83" s="245"/>
      <c r="N83" s="12"/>
    </row>
    <row r="84" spans="4:14" ht="15.75" customHeight="1" x14ac:dyDescent="0.2">
      <c r="D84" s="12"/>
      <c r="E84" s="12"/>
      <c r="F84" s="12"/>
      <c r="G84" s="12"/>
      <c r="H84" s="12"/>
      <c r="I84" s="245"/>
      <c r="J84" s="12"/>
      <c r="K84" s="245"/>
      <c r="L84" s="12"/>
      <c r="M84" s="245"/>
      <c r="N84" s="12"/>
    </row>
    <row r="85" spans="4:14" ht="16" x14ac:dyDescent="0.2">
      <c r="D85" s="12"/>
      <c r="E85" s="12"/>
      <c r="F85" s="12"/>
      <c r="G85" s="12"/>
      <c r="H85" s="12"/>
      <c r="I85" s="245"/>
      <c r="J85" s="12"/>
      <c r="K85" s="245"/>
      <c r="L85" s="12"/>
      <c r="M85" s="245"/>
      <c r="N85" s="12"/>
    </row>
  </sheetData>
  <sheetProtection sheet="1" objects="1" scenarios="1"/>
  <mergeCells count="40">
    <mergeCell ref="D32:G32"/>
    <mergeCell ref="D48:G48"/>
    <mergeCell ref="D40:G40"/>
    <mergeCell ref="D38:G38"/>
    <mergeCell ref="D41:G41"/>
    <mergeCell ref="D45:G45"/>
    <mergeCell ref="D44:G44"/>
    <mergeCell ref="D37:G37"/>
    <mergeCell ref="D56:G56"/>
    <mergeCell ref="D53:G53"/>
    <mergeCell ref="D47:G47"/>
    <mergeCell ref="D52:G52"/>
    <mergeCell ref="D12:J12"/>
    <mergeCell ref="D13:J13"/>
    <mergeCell ref="D14:J14"/>
    <mergeCell ref="D27:G27"/>
    <mergeCell ref="D26:G26"/>
    <mergeCell ref="D20:G20"/>
    <mergeCell ref="D21:G21"/>
    <mergeCell ref="D23:G23"/>
    <mergeCell ref="D24:G24"/>
    <mergeCell ref="D30:G30"/>
    <mergeCell ref="D29:G29"/>
    <mergeCell ref="D33:G33"/>
    <mergeCell ref="D73:G73"/>
    <mergeCell ref="D74:G74"/>
    <mergeCell ref="A4:I4"/>
    <mergeCell ref="A5:I5"/>
    <mergeCell ref="A6:I6"/>
    <mergeCell ref="A7:I7"/>
    <mergeCell ref="D66:G66"/>
    <mergeCell ref="D67:G67"/>
    <mergeCell ref="D69:G69"/>
    <mergeCell ref="D70:G70"/>
    <mergeCell ref="D72:G72"/>
    <mergeCell ref="D60:G60"/>
    <mergeCell ref="D61:G61"/>
    <mergeCell ref="D63:G63"/>
    <mergeCell ref="D64:G64"/>
    <mergeCell ref="D55:G55"/>
  </mergeCells>
  <phoneticPr fontId="0" type="noConversion"/>
  <printOptions horizontalCentered="1"/>
  <pageMargins left="0.75" right="0.75" top="1" bottom="1" header="0.5" footer="0.5"/>
  <pageSetup scale="64" orientation="portrait" blackAndWhite="1" horizontalDpi="4294967294" verticalDpi="300" r:id="rId1"/>
  <headerFooter alignWithMargins="0">
    <oddFooter>&amp;C&amp;"Times New Roman,Regular"&amp;12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Button 1">
              <controlPr defaultSize="0" print="0" autoFill="0" autoPict="0" macro="[0]!Print_Financial_Ratios">
                <anchor moveWithCells="1">
                  <from>
                    <xdr:col>2</xdr:col>
                    <xdr:colOff>0</xdr:colOff>
                    <xdr:row>8</xdr:row>
                    <xdr:rowOff>139700</xdr:rowOff>
                  </from>
                  <to>
                    <xdr:col>2</xdr:col>
                    <xdr:colOff>1587500</xdr:colOff>
                    <xdr:row>9</xdr:row>
                    <xdr:rowOff>228600</xdr:rowOff>
                  </to>
                </anchor>
              </controlPr>
            </control>
          </mc:Choice>
          <mc:Fallback/>
        </mc:AlternateContent>
        <mc:AlternateContent xmlns:mc="http://schemas.openxmlformats.org/markup-compatibility/2006">
          <mc:Choice Requires="x14">
            <control shapeId="18435" r:id="rId5" name="Button 3">
              <controlPr defaultSize="0" print="0" autoFill="0" autoPict="0" macro="[0]!Print_Financial_Ratios_NoAvg">
                <anchor moveWithCells="1">
                  <from>
                    <xdr:col>1</xdr:col>
                    <xdr:colOff>241300</xdr:colOff>
                    <xdr:row>10</xdr:row>
                    <xdr:rowOff>25400</xdr:rowOff>
                  </from>
                  <to>
                    <xdr:col>3</xdr:col>
                    <xdr:colOff>63500</xdr:colOff>
                    <xdr:row>11</xdr:row>
                    <xdr:rowOff>25400</xdr:rowOff>
                  </to>
                </anchor>
              </controlPr>
            </control>
          </mc:Choice>
          <mc:Fallback/>
        </mc:AlternateContent>
      </controls>
    </mc:Choice>
    <mc:Fallback/>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enableFormatConditionsCalculation="0">
    <pageSetUpPr fitToPage="1"/>
  </sheetPr>
  <dimension ref="A1:F49"/>
  <sheetViews>
    <sheetView topLeftCell="A16" workbookViewId="0"/>
  </sheetViews>
  <sheetFormatPr baseColWidth="10" defaultColWidth="8.83203125" defaultRowHeight="13" x14ac:dyDescent="0.15"/>
  <cols>
    <col min="1" max="1" width="40.6640625" customWidth="1"/>
    <col min="2" max="2" width="5.6640625" customWidth="1"/>
    <col min="4" max="4" width="40.6640625" customWidth="1"/>
    <col min="5" max="5" width="5.6640625" customWidth="1"/>
  </cols>
  <sheetData>
    <row r="1" spans="1:6" ht="16" x14ac:dyDescent="0.2">
      <c r="A1" s="242" t="s">
        <v>295</v>
      </c>
      <c r="B1" s="14"/>
      <c r="C1" s="14"/>
      <c r="D1" s="14"/>
      <c r="E1" s="14"/>
      <c r="F1" s="15"/>
    </row>
    <row r="2" spans="1:6" x14ac:dyDescent="0.15">
      <c r="A2" s="678" t="s">
        <v>296</v>
      </c>
      <c r="B2" s="690"/>
      <c r="C2" s="690"/>
      <c r="D2" s="690"/>
      <c r="E2" s="690"/>
      <c r="F2" s="691"/>
    </row>
    <row r="3" spans="1:6" ht="15.75" customHeight="1" x14ac:dyDescent="0.15">
      <c r="A3" s="690"/>
      <c r="B3" s="690"/>
      <c r="C3" s="690"/>
      <c r="D3" s="690"/>
      <c r="E3" s="690"/>
      <c r="F3" s="691"/>
    </row>
    <row r="4" spans="1:6" ht="16" x14ac:dyDescent="0.2">
      <c r="A4" s="22"/>
      <c r="B4" s="18"/>
      <c r="C4" s="18"/>
      <c r="D4" s="18"/>
      <c r="E4" s="18"/>
      <c r="F4" s="19"/>
    </row>
    <row r="5" spans="1:6" ht="15.75" customHeight="1" x14ac:dyDescent="0.15">
      <c r="A5" s="571" t="s">
        <v>297</v>
      </c>
      <c r="B5" s="584"/>
      <c r="C5" s="584"/>
      <c r="D5" s="584"/>
      <c r="E5" s="584"/>
      <c r="F5" s="585"/>
    </row>
    <row r="6" spans="1:6" ht="15.75" customHeight="1" x14ac:dyDescent="0.15">
      <c r="A6" s="586"/>
      <c r="B6" s="584"/>
      <c r="C6" s="584"/>
      <c r="D6" s="584"/>
      <c r="E6" s="584"/>
      <c r="F6" s="585"/>
    </row>
    <row r="7" spans="1:6" ht="15.75" customHeight="1" x14ac:dyDescent="0.15">
      <c r="A7" s="586"/>
      <c r="B7" s="584"/>
      <c r="C7" s="584"/>
      <c r="D7" s="584"/>
      <c r="E7" s="584"/>
      <c r="F7" s="585"/>
    </row>
    <row r="8" spans="1:6" ht="15.75" customHeight="1" x14ac:dyDescent="0.2">
      <c r="A8" s="22"/>
      <c r="B8" s="18"/>
      <c r="C8" s="18"/>
      <c r="D8" s="18"/>
      <c r="E8" s="18"/>
      <c r="F8" s="19"/>
    </row>
    <row r="9" spans="1:6" ht="15.75" customHeight="1" x14ac:dyDescent="0.15">
      <c r="A9" s="571" t="s">
        <v>188</v>
      </c>
      <c r="B9" s="584"/>
      <c r="C9" s="584"/>
      <c r="D9" s="584"/>
      <c r="E9" s="584"/>
      <c r="F9" s="585"/>
    </row>
    <row r="10" spans="1:6" ht="15.75" customHeight="1" thickBot="1" x14ac:dyDescent="0.2">
      <c r="A10" s="738"/>
      <c r="B10" s="739"/>
      <c r="C10" s="739"/>
      <c r="D10" s="739"/>
      <c r="E10" s="739"/>
      <c r="F10" s="740"/>
    </row>
    <row r="14" spans="1:6" x14ac:dyDescent="0.15">
      <c r="A14" s="56"/>
      <c r="B14" s="56"/>
      <c r="C14" s="56"/>
      <c r="D14" s="56"/>
      <c r="E14" s="56"/>
      <c r="F14" s="56"/>
    </row>
    <row r="15" spans="1:6" x14ac:dyDescent="0.15">
      <c r="A15" t="s">
        <v>95</v>
      </c>
      <c r="D15" t="s">
        <v>43</v>
      </c>
    </row>
    <row r="17" spans="1:4" x14ac:dyDescent="0.15">
      <c r="A17" t="s">
        <v>675</v>
      </c>
      <c r="D17" t="s">
        <v>44</v>
      </c>
    </row>
    <row r="19" spans="1:4" x14ac:dyDescent="0.15">
      <c r="A19" s="448" t="s">
        <v>54</v>
      </c>
      <c r="D19" t="s">
        <v>483</v>
      </c>
    </row>
    <row r="21" spans="1:4" x14ac:dyDescent="0.15">
      <c r="A21" t="s">
        <v>64</v>
      </c>
      <c r="D21" t="s">
        <v>515</v>
      </c>
    </row>
    <row r="23" spans="1:4" x14ac:dyDescent="0.15">
      <c r="A23" t="s">
        <v>65</v>
      </c>
      <c r="D23" t="s">
        <v>484</v>
      </c>
    </row>
    <row r="25" spans="1:4" x14ac:dyDescent="0.15">
      <c r="A25" t="s">
        <v>298</v>
      </c>
      <c r="D25" t="s">
        <v>352</v>
      </c>
    </row>
    <row r="26" spans="1:4" ht="12.75" customHeight="1" x14ac:dyDescent="0.15"/>
    <row r="27" spans="1:4" x14ac:dyDescent="0.15">
      <c r="A27" t="s">
        <v>474</v>
      </c>
      <c r="D27" t="s">
        <v>676</v>
      </c>
    </row>
    <row r="29" spans="1:4" x14ac:dyDescent="0.15">
      <c r="A29" t="s">
        <v>475</v>
      </c>
      <c r="D29" t="s">
        <v>45</v>
      </c>
    </row>
    <row r="31" spans="1:4" x14ac:dyDescent="0.15">
      <c r="A31" t="s">
        <v>476</v>
      </c>
      <c r="D31" t="s">
        <v>46</v>
      </c>
    </row>
    <row r="32" spans="1:4" ht="12.75" customHeight="1" x14ac:dyDescent="0.15"/>
    <row r="33" spans="1:4" x14ac:dyDescent="0.15">
      <c r="A33" t="s">
        <v>477</v>
      </c>
      <c r="D33" s="448" t="s">
        <v>109</v>
      </c>
    </row>
    <row r="35" spans="1:4" x14ac:dyDescent="0.15">
      <c r="A35" t="s">
        <v>478</v>
      </c>
      <c r="D35" s="448" t="s">
        <v>110</v>
      </c>
    </row>
    <row r="36" spans="1:4" ht="12.75" customHeight="1" x14ac:dyDescent="0.15"/>
    <row r="37" spans="1:4" x14ac:dyDescent="0.15">
      <c r="A37" t="s">
        <v>479</v>
      </c>
      <c r="D37" s="448" t="s">
        <v>111</v>
      </c>
    </row>
    <row r="39" spans="1:4" x14ac:dyDescent="0.15">
      <c r="A39" t="s">
        <v>480</v>
      </c>
      <c r="D39" s="448" t="s">
        <v>47</v>
      </c>
    </row>
    <row r="40" spans="1:4" ht="12.75" customHeight="1" x14ac:dyDescent="0.15"/>
    <row r="41" spans="1:4" x14ac:dyDescent="0.15">
      <c r="A41" t="s">
        <v>481</v>
      </c>
      <c r="D41" s="448" t="s">
        <v>48</v>
      </c>
    </row>
    <row r="43" spans="1:4" x14ac:dyDescent="0.15">
      <c r="A43" t="s">
        <v>482</v>
      </c>
      <c r="D43" s="448" t="s">
        <v>49</v>
      </c>
    </row>
    <row r="45" spans="1:4" ht="12.75" customHeight="1" x14ac:dyDescent="0.15">
      <c r="D45" s="448" t="s">
        <v>106</v>
      </c>
    </row>
    <row r="49" ht="12.75" customHeight="1" x14ac:dyDescent="0.15"/>
  </sheetData>
  <sheetProtection sheet="1" objects="1" scenarios="1"/>
  <mergeCells count="3">
    <mergeCell ref="A5:F7"/>
    <mergeCell ref="A9:F10"/>
    <mergeCell ref="A2:F3"/>
  </mergeCells>
  <phoneticPr fontId="0" type="noConversion"/>
  <printOptions horizontalCentered="1"/>
  <pageMargins left="0.75" right="0.75" top="1" bottom="1" header="0.5" footer="0.5"/>
  <pageSetup scale="58" orientation="portrait" verticalDpi="300" r:id="rId1"/>
  <headerFooter alignWithMargins="0">
    <oddHeader>&amp;L&amp;"Times New Roman,Regular"&amp;12&amp;D&amp;C&amp;"Times New Roman,Regular"&amp;12FastTrac Financial Template</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Print_Output">
                <anchor moveWithCells="1" sizeWithCells="1">
                  <from>
                    <xdr:col>1</xdr:col>
                    <xdr:colOff>0</xdr:colOff>
                    <xdr:row>17</xdr:row>
                    <xdr:rowOff>76200</xdr:rowOff>
                  </from>
                  <to>
                    <xdr:col>1</xdr:col>
                    <xdr:colOff>317500</xdr:colOff>
                    <xdr:row>19</xdr:row>
                    <xdr:rowOff>0</xdr:rowOff>
                  </to>
                </anchor>
              </controlPr>
            </control>
          </mc:Choice>
          <mc:Fallback/>
        </mc:AlternateContent>
        <mc:AlternateContent xmlns:mc="http://schemas.openxmlformats.org/markup-compatibility/2006">
          <mc:Choice Requires="x14">
            <control shapeId="19458" r:id="rId5" name="Button 2">
              <controlPr defaultSize="0" print="0" autoFill="0" autoPict="0" macro="[0]!Print_All_Instructions">
                <anchor moveWithCells="1" sizeWithCells="1">
                  <from>
                    <xdr:col>1</xdr:col>
                    <xdr:colOff>0</xdr:colOff>
                    <xdr:row>13</xdr:row>
                    <xdr:rowOff>76200</xdr:rowOff>
                  </from>
                  <to>
                    <xdr:col>1</xdr:col>
                    <xdr:colOff>317500</xdr:colOff>
                    <xdr:row>15</xdr:row>
                    <xdr:rowOff>0</xdr:rowOff>
                  </to>
                </anchor>
              </controlPr>
            </control>
          </mc:Choice>
          <mc:Fallback/>
        </mc:AlternateContent>
        <mc:AlternateContent xmlns:mc="http://schemas.openxmlformats.org/markup-compatibility/2006">
          <mc:Choice Requires="x14">
            <control shapeId="19459" r:id="rId6" name="Button 3">
              <controlPr defaultSize="0" print="0" autoFill="0" autoPict="0" macro="[0]!Print_All_Worksheets">
                <anchor moveWithCells="1">
                  <from>
                    <xdr:col>1</xdr:col>
                    <xdr:colOff>0</xdr:colOff>
                    <xdr:row>15</xdr:row>
                    <xdr:rowOff>76200</xdr:rowOff>
                  </from>
                  <to>
                    <xdr:col>1</xdr:col>
                    <xdr:colOff>330200</xdr:colOff>
                    <xdr:row>16</xdr:row>
                    <xdr:rowOff>139700</xdr:rowOff>
                  </to>
                </anchor>
              </controlPr>
            </control>
          </mc:Choice>
          <mc:Fallback/>
        </mc:AlternateContent>
        <mc:AlternateContent xmlns:mc="http://schemas.openxmlformats.org/markup-compatibility/2006">
          <mc:Choice Requires="x14">
            <control shapeId="19460" r:id="rId7" name="Button 4">
              <controlPr defaultSize="0" print="0" autoFill="0" autoPict="0" macro="[0]!Print_Year1_Sales_Info">
                <anchor moveWithCells="1" sizeWithCells="1">
                  <from>
                    <xdr:col>1</xdr:col>
                    <xdr:colOff>0</xdr:colOff>
                    <xdr:row>25</xdr:row>
                    <xdr:rowOff>76200</xdr:rowOff>
                  </from>
                  <to>
                    <xdr:col>1</xdr:col>
                    <xdr:colOff>317500</xdr:colOff>
                    <xdr:row>27</xdr:row>
                    <xdr:rowOff>0</xdr:rowOff>
                  </to>
                </anchor>
              </controlPr>
            </control>
          </mc:Choice>
          <mc:Fallback/>
        </mc:AlternateContent>
        <mc:AlternateContent xmlns:mc="http://schemas.openxmlformats.org/markup-compatibility/2006">
          <mc:Choice Requires="x14">
            <control shapeId="19461" r:id="rId8" name="Button 5">
              <controlPr defaultSize="0" print="0" autoFill="0" autoPict="0" macro="[0]!Print_Year2_Sales_Info">
                <anchor moveWithCells="1" sizeWithCells="1">
                  <from>
                    <xdr:col>1</xdr:col>
                    <xdr:colOff>0</xdr:colOff>
                    <xdr:row>27</xdr:row>
                    <xdr:rowOff>76200</xdr:rowOff>
                  </from>
                  <to>
                    <xdr:col>1</xdr:col>
                    <xdr:colOff>317500</xdr:colOff>
                    <xdr:row>29</xdr:row>
                    <xdr:rowOff>0</xdr:rowOff>
                  </to>
                </anchor>
              </controlPr>
            </control>
          </mc:Choice>
          <mc:Fallback/>
        </mc:AlternateContent>
        <mc:AlternateContent xmlns:mc="http://schemas.openxmlformats.org/markup-compatibility/2006">
          <mc:Choice Requires="x14">
            <control shapeId="19462" r:id="rId9" name="Button 6">
              <controlPr defaultSize="0" print="0" autoFill="0" autoPict="0" macro="[0]!Print_Year3_Sales_Info">
                <anchor moveWithCells="1" sizeWithCells="1">
                  <from>
                    <xdr:col>1</xdr:col>
                    <xdr:colOff>0</xdr:colOff>
                    <xdr:row>29</xdr:row>
                    <xdr:rowOff>76200</xdr:rowOff>
                  </from>
                  <to>
                    <xdr:col>1</xdr:col>
                    <xdr:colOff>317500</xdr:colOff>
                    <xdr:row>31</xdr:row>
                    <xdr:rowOff>0</xdr:rowOff>
                  </to>
                </anchor>
              </controlPr>
            </control>
          </mc:Choice>
          <mc:Fallback/>
        </mc:AlternateContent>
        <mc:AlternateContent xmlns:mc="http://schemas.openxmlformats.org/markup-compatibility/2006">
          <mc:Choice Requires="x14">
            <control shapeId="19463" r:id="rId10" name="Button 7">
              <controlPr defaultSize="0" print="0" autoFill="0" autoPict="0" macro="[0]!Print_Year1_Inventory_Info">
                <anchor moveWithCells="1">
                  <from>
                    <xdr:col>1</xdr:col>
                    <xdr:colOff>0</xdr:colOff>
                    <xdr:row>31</xdr:row>
                    <xdr:rowOff>76200</xdr:rowOff>
                  </from>
                  <to>
                    <xdr:col>1</xdr:col>
                    <xdr:colOff>330200</xdr:colOff>
                    <xdr:row>32</xdr:row>
                    <xdr:rowOff>152400</xdr:rowOff>
                  </to>
                </anchor>
              </controlPr>
            </control>
          </mc:Choice>
          <mc:Fallback/>
        </mc:AlternateContent>
        <mc:AlternateContent xmlns:mc="http://schemas.openxmlformats.org/markup-compatibility/2006">
          <mc:Choice Requires="x14">
            <control shapeId="19464" r:id="rId11" name="Button 8">
              <controlPr defaultSize="0" print="0" autoFill="0" autoPict="0" macro="[0]!Print_Year2_Inventory_Info">
                <anchor moveWithCells="1">
                  <from>
                    <xdr:col>1</xdr:col>
                    <xdr:colOff>0</xdr:colOff>
                    <xdr:row>33</xdr:row>
                    <xdr:rowOff>76200</xdr:rowOff>
                  </from>
                  <to>
                    <xdr:col>1</xdr:col>
                    <xdr:colOff>330200</xdr:colOff>
                    <xdr:row>34</xdr:row>
                    <xdr:rowOff>139700</xdr:rowOff>
                  </to>
                </anchor>
              </controlPr>
            </control>
          </mc:Choice>
          <mc:Fallback/>
        </mc:AlternateContent>
        <mc:AlternateContent xmlns:mc="http://schemas.openxmlformats.org/markup-compatibility/2006">
          <mc:Choice Requires="x14">
            <control shapeId="19465" r:id="rId12" name="Button 9">
              <controlPr defaultSize="0" print="0" autoFill="0" autoPict="0" macro="[0]!Print_Year3_Inventory_Info">
                <anchor moveWithCells="1">
                  <from>
                    <xdr:col>1</xdr:col>
                    <xdr:colOff>0</xdr:colOff>
                    <xdr:row>35</xdr:row>
                    <xdr:rowOff>76200</xdr:rowOff>
                  </from>
                  <to>
                    <xdr:col>1</xdr:col>
                    <xdr:colOff>330200</xdr:colOff>
                    <xdr:row>36</xdr:row>
                    <xdr:rowOff>152400</xdr:rowOff>
                  </to>
                </anchor>
              </controlPr>
            </control>
          </mc:Choice>
          <mc:Fallback/>
        </mc:AlternateContent>
        <mc:AlternateContent xmlns:mc="http://schemas.openxmlformats.org/markup-compatibility/2006">
          <mc:Choice Requires="x14">
            <control shapeId="19466" r:id="rId13" name="Button 10">
              <controlPr defaultSize="0" print="0" autoFill="0" autoPict="0" macro="[0]!Print_Year1_Operating_Expenses">
                <anchor moveWithCells="1">
                  <from>
                    <xdr:col>1</xdr:col>
                    <xdr:colOff>0</xdr:colOff>
                    <xdr:row>37</xdr:row>
                    <xdr:rowOff>76200</xdr:rowOff>
                  </from>
                  <to>
                    <xdr:col>1</xdr:col>
                    <xdr:colOff>330200</xdr:colOff>
                    <xdr:row>38</xdr:row>
                    <xdr:rowOff>139700</xdr:rowOff>
                  </to>
                </anchor>
              </controlPr>
            </control>
          </mc:Choice>
          <mc:Fallback/>
        </mc:AlternateContent>
        <mc:AlternateContent xmlns:mc="http://schemas.openxmlformats.org/markup-compatibility/2006">
          <mc:Choice Requires="x14">
            <control shapeId="19467" r:id="rId14" name="Button 11">
              <controlPr defaultSize="0" print="0" autoFill="0" autoPict="0" macro="[0]!Print_Year2_Operating_Expenses">
                <anchor moveWithCells="1">
                  <from>
                    <xdr:col>1</xdr:col>
                    <xdr:colOff>0</xdr:colOff>
                    <xdr:row>39</xdr:row>
                    <xdr:rowOff>76200</xdr:rowOff>
                  </from>
                  <to>
                    <xdr:col>1</xdr:col>
                    <xdr:colOff>330200</xdr:colOff>
                    <xdr:row>40</xdr:row>
                    <xdr:rowOff>152400</xdr:rowOff>
                  </to>
                </anchor>
              </controlPr>
            </control>
          </mc:Choice>
          <mc:Fallback/>
        </mc:AlternateContent>
        <mc:AlternateContent xmlns:mc="http://schemas.openxmlformats.org/markup-compatibility/2006">
          <mc:Choice Requires="x14">
            <control shapeId="19468" r:id="rId15" name="Button 12">
              <controlPr defaultSize="0" print="0" autoFill="0" autoPict="0" macro="[0]!Print_Year3_Operating_Expenses">
                <anchor moveWithCells="1">
                  <from>
                    <xdr:col>1</xdr:col>
                    <xdr:colOff>0</xdr:colOff>
                    <xdr:row>41</xdr:row>
                    <xdr:rowOff>76200</xdr:rowOff>
                  </from>
                  <to>
                    <xdr:col>1</xdr:col>
                    <xdr:colOff>330200</xdr:colOff>
                    <xdr:row>42</xdr:row>
                    <xdr:rowOff>139700</xdr:rowOff>
                  </to>
                </anchor>
              </controlPr>
            </control>
          </mc:Choice>
          <mc:Fallback/>
        </mc:AlternateContent>
        <mc:AlternateContent xmlns:mc="http://schemas.openxmlformats.org/markup-compatibility/2006">
          <mc:Choice Requires="x14">
            <control shapeId="19483" r:id="rId16" name="Button 27">
              <controlPr defaultSize="0" print="0" autoFill="0" autoPict="0" macro="[0]!Print_Hist_Balance_Sheet">
                <anchor moveWithCells="1">
                  <from>
                    <xdr:col>1</xdr:col>
                    <xdr:colOff>0</xdr:colOff>
                    <xdr:row>19</xdr:row>
                    <xdr:rowOff>76200</xdr:rowOff>
                  </from>
                  <to>
                    <xdr:col>1</xdr:col>
                    <xdr:colOff>317500</xdr:colOff>
                    <xdr:row>21</xdr:row>
                    <xdr:rowOff>0</xdr:rowOff>
                  </to>
                </anchor>
              </controlPr>
            </control>
          </mc:Choice>
          <mc:Fallback/>
        </mc:AlternateContent>
        <mc:AlternateContent xmlns:mc="http://schemas.openxmlformats.org/markup-compatibility/2006">
          <mc:Choice Requires="x14">
            <control shapeId="19484" r:id="rId17" name="Button 28">
              <controlPr defaultSize="0" print="0" autoFill="0" autoPict="0" macro="[0]!Print_Payoff">
                <anchor moveWithCells="1" sizeWithCells="1">
                  <from>
                    <xdr:col>1</xdr:col>
                    <xdr:colOff>0</xdr:colOff>
                    <xdr:row>21</xdr:row>
                    <xdr:rowOff>76200</xdr:rowOff>
                  </from>
                  <to>
                    <xdr:col>1</xdr:col>
                    <xdr:colOff>317500</xdr:colOff>
                    <xdr:row>23</xdr:row>
                    <xdr:rowOff>0</xdr:rowOff>
                  </to>
                </anchor>
              </controlPr>
            </control>
          </mc:Choice>
          <mc:Fallback/>
        </mc:AlternateContent>
        <mc:AlternateContent xmlns:mc="http://schemas.openxmlformats.org/markup-compatibility/2006">
          <mc:Choice Requires="x14">
            <control shapeId="19485" r:id="rId18" name="Button 29">
              <controlPr defaultSize="0" print="0" autoFill="0" autoPict="0" macro="[0]!Print_Start_up">
                <anchor moveWithCells="1" sizeWithCells="1">
                  <from>
                    <xdr:col>1</xdr:col>
                    <xdr:colOff>0</xdr:colOff>
                    <xdr:row>23</xdr:row>
                    <xdr:rowOff>76200</xdr:rowOff>
                  </from>
                  <to>
                    <xdr:col>1</xdr:col>
                    <xdr:colOff>317500</xdr:colOff>
                    <xdr:row>25</xdr:row>
                    <xdr:rowOff>0</xdr:rowOff>
                  </to>
                </anchor>
              </controlPr>
            </control>
          </mc:Choice>
          <mc:Fallback/>
        </mc:AlternateContent>
        <mc:AlternateContent xmlns:mc="http://schemas.openxmlformats.org/markup-compatibility/2006">
          <mc:Choice Requires="x14">
            <control shapeId="19486" r:id="rId19" name="Button 30">
              <controlPr defaultSize="0" print="0" autoFill="0" autoPict="0" macro="[0]!Print_Equity_and_Debt">
                <anchor moveWithCells="1">
                  <from>
                    <xdr:col>4</xdr:col>
                    <xdr:colOff>0</xdr:colOff>
                    <xdr:row>13</xdr:row>
                    <xdr:rowOff>76200</xdr:rowOff>
                  </from>
                  <to>
                    <xdr:col>4</xdr:col>
                    <xdr:colOff>330200</xdr:colOff>
                    <xdr:row>14</xdr:row>
                    <xdr:rowOff>139700</xdr:rowOff>
                  </to>
                </anchor>
              </controlPr>
            </control>
          </mc:Choice>
          <mc:Fallback/>
        </mc:AlternateContent>
        <mc:AlternateContent xmlns:mc="http://schemas.openxmlformats.org/markup-compatibility/2006">
          <mc:Choice Requires="x14">
            <control shapeId="19487" r:id="rId20" name="Button 31">
              <controlPr defaultSize="0" print="0" autoFill="0" autoPict="0" macro="[0]!PrintAllLoans">
                <anchor moveWithCells="1">
                  <from>
                    <xdr:col>4</xdr:col>
                    <xdr:colOff>0</xdr:colOff>
                    <xdr:row>15</xdr:row>
                    <xdr:rowOff>76200</xdr:rowOff>
                  </from>
                  <to>
                    <xdr:col>4</xdr:col>
                    <xdr:colOff>330200</xdr:colOff>
                    <xdr:row>16</xdr:row>
                    <xdr:rowOff>139700</xdr:rowOff>
                  </to>
                </anchor>
              </controlPr>
            </control>
          </mc:Choice>
          <mc:Fallback/>
        </mc:AlternateContent>
        <mc:AlternateContent xmlns:mc="http://schemas.openxmlformats.org/markup-compatibility/2006">
          <mc:Choice Requires="x14">
            <control shapeId="19488" r:id="rId21" name="Button 32">
              <controlPr defaultSize="0" print="0" autoFill="0" autoPict="0" macro="[0]!Print_Year1_Capital_Budget">
                <anchor moveWithCells="1">
                  <from>
                    <xdr:col>4</xdr:col>
                    <xdr:colOff>0</xdr:colOff>
                    <xdr:row>17</xdr:row>
                    <xdr:rowOff>76200</xdr:rowOff>
                  </from>
                  <to>
                    <xdr:col>4</xdr:col>
                    <xdr:colOff>330200</xdr:colOff>
                    <xdr:row>18</xdr:row>
                    <xdr:rowOff>139700</xdr:rowOff>
                  </to>
                </anchor>
              </controlPr>
            </control>
          </mc:Choice>
          <mc:Fallback/>
        </mc:AlternateContent>
        <mc:AlternateContent xmlns:mc="http://schemas.openxmlformats.org/markup-compatibility/2006">
          <mc:Choice Requires="x14">
            <control shapeId="19489" r:id="rId22" name="Button 33">
              <controlPr defaultSize="0" print="0" autoFill="0" autoPict="0" macro="[0]!Print_Year2_Capital_Budget">
                <anchor moveWithCells="1">
                  <from>
                    <xdr:col>4</xdr:col>
                    <xdr:colOff>0</xdr:colOff>
                    <xdr:row>19</xdr:row>
                    <xdr:rowOff>76200</xdr:rowOff>
                  </from>
                  <to>
                    <xdr:col>4</xdr:col>
                    <xdr:colOff>330200</xdr:colOff>
                    <xdr:row>20</xdr:row>
                    <xdr:rowOff>139700</xdr:rowOff>
                  </to>
                </anchor>
              </controlPr>
            </control>
          </mc:Choice>
          <mc:Fallback/>
        </mc:AlternateContent>
        <mc:AlternateContent xmlns:mc="http://schemas.openxmlformats.org/markup-compatibility/2006">
          <mc:Choice Requires="x14">
            <control shapeId="19490" r:id="rId23" name="Button 34">
              <controlPr defaultSize="0" print="0" autoFill="0" autoPict="0" macro="[0]!Print_Year3_Capital_Budget">
                <anchor moveWithCells="1">
                  <from>
                    <xdr:col>4</xdr:col>
                    <xdr:colOff>0</xdr:colOff>
                    <xdr:row>21</xdr:row>
                    <xdr:rowOff>76200</xdr:rowOff>
                  </from>
                  <to>
                    <xdr:col>4</xdr:col>
                    <xdr:colOff>330200</xdr:colOff>
                    <xdr:row>22</xdr:row>
                    <xdr:rowOff>139700</xdr:rowOff>
                  </to>
                </anchor>
              </controlPr>
            </control>
          </mc:Choice>
          <mc:Fallback/>
        </mc:AlternateContent>
        <mc:AlternateContent xmlns:mc="http://schemas.openxmlformats.org/markup-compatibility/2006">
          <mc:Choice Requires="x14">
            <control shapeId="19491" r:id="rId24" name="Button 35">
              <controlPr defaultSize="0" print="0" autoFill="0" autoPict="0" macro="[0]!Print_Year1_Monthly_Income_Stmt">
                <anchor moveWithCells="1">
                  <from>
                    <xdr:col>4</xdr:col>
                    <xdr:colOff>0</xdr:colOff>
                    <xdr:row>25</xdr:row>
                    <xdr:rowOff>76200</xdr:rowOff>
                  </from>
                  <to>
                    <xdr:col>4</xdr:col>
                    <xdr:colOff>330200</xdr:colOff>
                    <xdr:row>26</xdr:row>
                    <xdr:rowOff>152400</xdr:rowOff>
                  </to>
                </anchor>
              </controlPr>
            </control>
          </mc:Choice>
          <mc:Fallback/>
        </mc:AlternateContent>
        <mc:AlternateContent xmlns:mc="http://schemas.openxmlformats.org/markup-compatibility/2006">
          <mc:Choice Requires="x14">
            <control shapeId="19492" r:id="rId25" name="Button 36">
              <controlPr defaultSize="0" print="0" autoFill="0" autoPict="0" macro="[0]!Print_Year2_Monthly_Income_Stmt">
                <anchor moveWithCells="1">
                  <from>
                    <xdr:col>4</xdr:col>
                    <xdr:colOff>0</xdr:colOff>
                    <xdr:row>27</xdr:row>
                    <xdr:rowOff>76200</xdr:rowOff>
                  </from>
                  <to>
                    <xdr:col>4</xdr:col>
                    <xdr:colOff>330200</xdr:colOff>
                    <xdr:row>28</xdr:row>
                    <xdr:rowOff>139700</xdr:rowOff>
                  </to>
                </anchor>
              </controlPr>
            </control>
          </mc:Choice>
          <mc:Fallback/>
        </mc:AlternateContent>
        <mc:AlternateContent xmlns:mc="http://schemas.openxmlformats.org/markup-compatibility/2006">
          <mc:Choice Requires="x14">
            <control shapeId="19493" r:id="rId26" name="Button 37">
              <controlPr defaultSize="0" print="0" autoFill="0" autoPict="0" macro="[0]!Print_Year3_Monthly_Income_Stmt">
                <anchor moveWithCells="1">
                  <from>
                    <xdr:col>4</xdr:col>
                    <xdr:colOff>0</xdr:colOff>
                    <xdr:row>29</xdr:row>
                    <xdr:rowOff>76200</xdr:rowOff>
                  </from>
                  <to>
                    <xdr:col>4</xdr:col>
                    <xdr:colOff>330200</xdr:colOff>
                    <xdr:row>30</xdr:row>
                    <xdr:rowOff>139700</xdr:rowOff>
                  </to>
                </anchor>
              </controlPr>
            </control>
          </mc:Choice>
          <mc:Fallback/>
        </mc:AlternateContent>
        <mc:AlternateContent xmlns:mc="http://schemas.openxmlformats.org/markup-compatibility/2006">
          <mc:Choice Requires="x14">
            <control shapeId="19494" r:id="rId27" name="Button 38">
              <controlPr defaultSize="0" print="0" autoFill="0" autoPict="0" macro="[0]!Print_Income_Stmt">
                <anchor moveWithCells="1">
                  <from>
                    <xdr:col>4</xdr:col>
                    <xdr:colOff>0</xdr:colOff>
                    <xdr:row>37</xdr:row>
                    <xdr:rowOff>76200</xdr:rowOff>
                  </from>
                  <to>
                    <xdr:col>4</xdr:col>
                    <xdr:colOff>330200</xdr:colOff>
                    <xdr:row>38</xdr:row>
                    <xdr:rowOff>139700</xdr:rowOff>
                  </to>
                </anchor>
              </controlPr>
            </control>
          </mc:Choice>
          <mc:Fallback/>
        </mc:AlternateContent>
        <mc:AlternateContent xmlns:mc="http://schemas.openxmlformats.org/markup-compatibility/2006">
          <mc:Choice Requires="x14">
            <control shapeId="19495" r:id="rId28" name="Button 39">
              <controlPr defaultSize="0" print="0" autoFill="0" autoPict="0" macro="[0]!Print_Balance_Sheet">
                <anchor moveWithCells="1">
                  <from>
                    <xdr:col>4</xdr:col>
                    <xdr:colOff>0</xdr:colOff>
                    <xdr:row>39</xdr:row>
                    <xdr:rowOff>76200</xdr:rowOff>
                  </from>
                  <to>
                    <xdr:col>4</xdr:col>
                    <xdr:colOff>330200</xdr:colOff>
                    <xdr:row>40</xdr:row>
                    <xdr:rowOff>152400</xdr:rowOff>
                  </to>
                </anchor>
              </controlPr>
            </control>
          </mc:Choice>
          <mc:Fallback/>
        </mc:AlternateContent>
        <mc:AlternateContent xmlns:mc="http://schemas.openxmlformats.org/markup-compatibility/2006">
          <mc:Choice Requires="x14">
            <control shapeId="19496" r:id="rId29" name="Button 40">
              <controlPr defaultSize="0" print="0" autoFill="0" autoPict="0" macro="[0]!Print_Ratios">
                <anchor moveWithCells="1">
                  <from>
                    <xdr:col>4</xdr:col>
                    <xdr:colOff>0</xdr:colOff>
                    <xdr:row>41</xdr:row>
                    <xdr:rowOff>76200</xdr:rowOff>
                  </from>
                  <to>
                    <xdr:col>4</xdr:col>
                    <xdr:colOff>330200</xdr:colOff>
                    <xdr:row>42</xdr:row>
                    <xdr:rowOff>139700</xdr:rowOff>
                  </to>
                </anchor>
              </controlPr>
            </control>
          </mc:Choice>
          <mc:Fallback/>
        </mc:AlternateContent>
        <mc:AlternateContent xmlns:mc="http://schemas.openxmlformats.org/markup-compatibility/2006">
          <mc:Choice Requires="x14">
            <control shapeId="19497" r:id="rId30" name="Button 41">
              <controlPr defaultSize="0" print="0" autoFill="0" autoPict="0" macro="[0]!Print_Year1_Cash_Flow">
                <anchor moveWithCells="1">
                  <from>
                    <xdr:col>4</xdr:col>
                    <xdr:colOff>0</xdr:colOff>
                    <xdr:row>31</xdr:row>
                    <xdr:rowOff>76200</xdr:rowOff>
                  </from>
                  <to>
                    <xdr:col>4</xdr:col>
                    <xdr:colOff>330200</xdr:colOff>
                    <xdr:row>32</xdr:row>
                    <xdr:rowOff>152400</xdr:rowOff>
                  </to>
                </anchor>
              </controlPr>
            </control>
          </mc:Choice>
          <mc:Fallback/>
        </mc:AlternateContent>
        <mc:AlternateContent xmlns:mc="http://schemas.openxmlformats.org/markup-compatibility/2006">
          <mc:Choice Requires="x14">
            <control shapeId="19498" r:id="rId31" name="Button 42">
              <controlPr defaultSize="0" print="0" autoFill="0" autoPict="0" macro="[0]!Print_Year2_Cash_Flow">
                <anchor moveWithCells="1">
                  <from>
                    <xdr:col>4</xdr:col>
                    <xdr:colOff>0</xdr:colOff>
                    <xdr:row>33</xdr:row>
                    <xdr:rowOff>76200</xdr:rowOff>
                  </from>
                  <to>
                    <xdr:col>4</xdr:col>
                    <xdr:colOff>317500</xdr:colOff>
                    <xdr:row>35</xdr:row>
                    <xdr:rowOff>0</xdr:rowOff>
                  </to>
                </anchor>
              </controlPr>
            </control>
          </mc:Choice>
          <mc:Fallback/>
        </mc:AlternateContent>
        <mc:AlternateContent xmlns:mc="http://schemas.openxmlformats.org/markup-compatibility/2006">
          <mc:Choice Requires="x14">
            <control shapeId="19499" r:id="rId32" name="Button 43">
              <controlPr defaultSize="0" print="0" autoFill="0" autoPict="0" macro="[0]!Print_Year3_Cash_Flow">
                <anchor moveWithCells="1">
                  <from>
                    <xdr:col>4</xdr:col>
                    <xdr:colOff>0</xdr:colOff>
                    <xdr:row>35</xdr:row>
                    <xdr:rowOff>76200</xdr:rowOff>
                  </from>
                  <to>
                    <xdr:col>4</xdr:col>
                    <xdr:colOff>330200</xdr:colOff>
                    <xdr:row>36</xdr:row>
                    <xdr:rowOff>152400</xdr:rowOff>
                  </to>
                </anchor>
              </controlPr>
            </control>
          </mc:Choice>
          <mc:Fallback/>
        </mc:AlternateContent>
        <mc:AlternateContent xmlns:mc="http://schemas.openxmlformats.org/markup-compatibility/2006">
          <mc:Choice Requires="x14">
            <control shapeId="19502" r:id="rId33" name="Button 46">
              <controlPr defaultSize="0" print="0" autoFill="0" autoPict="0" macro="[0]!Print_Depn_Sch">
                <anchor moveWithCells="1">
                  <from>
                    <xdr:col>4</xdr:col>
                    <xdr:colOff>0</xdr:colOff>
                    <xdr:row>23</xdr:row>
                    <xdr:rowOff>76200</xdr:rowOff>
                  </from>
                  <to>
                    <xdr:col>4</xdr:col>
                    <xdr:colOff>330200</xdr:colOff>
                    <xdr:row>24</xdr:row>
                    <xdr:rowOff>139700</xdr:rowOff>
                  </to>
                </anchor>
              </controlPr>
            </control>
          </mc:Choice>
          <mc:Fallback/>
        </mc:AlternateContent>
        <mc:AlternateContent xmlns:mc="http://schemas.openxmlformats.org/markup-compatibility/2006">
          <mc:Choice Requires="x14">
            <control shapeId="19503" r:id="rId34" name="Button 47">
              <controlPr defaultSize="0" print="0" autoFill="0" autoPict="0" macro="[0]!Print_Ratios_NoAvg">
                <anchor moveWithCells="1">
                  <from>
                    <xdr:col>4</xdr:col>
                    <xdr:colOff>0</xdr:colOff>
                    <xdr:row>43</xdr:row>
                    <xdr:rowOff>76200</xdr:rowOff>
                  </from>
                  <to>
                    <xdr:col>4</xdr:col>
                    <xdr:colOff>330200</xdr:colOff>
                    <xdr:row>44</xdr:row>
                    <xdr:rowOff>139700</xdr:rowOff>
                  </to>
                </anchor>
              </controlPr>
            </control>
          </mc:Choice>
          <mc:Fallback/>
        </mc:AlternateContent>
      </controls>
    </mc:Choice>
    <mc:Fallback/>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enableFormatConditionsCalculation="0">
    <pageSetUpPr fitToPage="1"/>
  </sheetPr>
  <dimension ref="C1:G35"/>
  <sheetViews>
    <sheetView workbookViewId="0">
      <selection activeCell="G10" sqref="G10"/>
    </sheetView>
  </sheetViews>
  <sheetFormatPr baseColWidth="10" defaultColWidth="8.83203125" defaultRowHeight="13" x14ac:dyDescent="0.15"/>
  <cols>
    <col min="1" max="1" width="5.6640625" customWidth="1"/>
    <col min="2" max="2" width="1.6640625" customWidth="1"/>
    <col min="3" max="3" width="8.83203125" customWidth="1"/>
    <col min="4" max="4" width="33.33203125" customWidth="1"/>
    <col min="5" max="5" width="40.83203125" customWidth="1"/>
    <col min="6" max="6" width="3.33203125" customWidth="1"/>
    <col min="7" max="7" width="12.6640625" customWidth="1"/>
  </cols>
  <sheetData>
    <row r="1" spans="3:7" x14ac:dyDescent="0.15">
      <c r="E1" s="486" t="s">
        <v>519</v>
      </c>
      <c r="F1" s="486"/>
      <c r="G1" s="486"/>
    </row>
    <row r="2" spans="3:7" ht="14" thickBot="1" x14ac:dyDescent="0.2"/>
    <row r="3" spans="3:7" ht="16" x14ac:dyDescent="0.15">
      <c r="C3" s="251" t="s">
        <v>520</v>
      </c>
      <c r="D3" s="298"/>
      <c r="E3" s="252"/>
      <c r="F3" s="253"/>
      <c r="G3" s="254"/>
    </row>
    <row r="4" spans="3:7" ht="15.75" customHeight="1" x14ac:dyDescent="0.15">
      <c r="C4" s="610" t="s">
        <v>521</v>
      </c>
      <c r="D4" s="611"/>
      <c r="E4" s="611"/>
      <c r="F4" s="611"/>
      <c r="G4" s="612"/>
    </row>
    <row r="5" spans="3:7" ht="15.75" customHeight="1" x14ac:dyDescent="0.15">
      <c r="C5" s="613"/>
      <c r="D5" s="611"/>
      <c r="E5" s="611"/>
      <c r="F5" s="611"/>
      <c r="G5" s="612"/>
    </row>
    <row r="6" spans="3:7" ht="16" x14ac:dyDescent="0.15">
      <c r="C6" s="255"/>
      <c r="D6" s="299"/>
      <c r="E6" s="256"/>
      <c r="F6" s="257"/>
      <c r="G6" s="258"/>
    </row>
    <row r="7" spans="3:7" ht="16" x14ac:dyDescent="0.15">
      <c r="C7" s="259" t="s">
        <v>607</v>
      </c>
      <c r="D7" s="614" t="s">
        <v>522</v>
      </c>
      <c r="E7" s="611"/>
      <c r="F7" s="611"/>
      <c r="G7" s="612"/>
    </row>
    <row r="8" spans="3:7" ht="16" x14ac:dyDescent="0.15">
      <c r="C8" s="268"/>
      <c r="D8" s="611"/>
      <c r="E8" s="611"/>
      <c r="F8" s="611"/>
      <c r="G8" s="612"/>
    </row>
    <row r="9" spans="3:7" ht="16" x14ac:dyDescent="0.15">
      <c r="C9" s="268"/>
      <c r="D9" s="304" t="s">
        <v>53</v>
      </c>
      <c r="E9" s="622" t="s">
        <v>42</v>
      </c>
      <c r="F9" s="623"/>
      <c r="G9" s="624"/>
    </row>
    <row r="10" spans="3:7" ht="16" x14ac:dyDescent="0.15">
      <c r="C10" s="260"/>
      <c r="D10" s="304" t="s">
        <v>86</v>
      </c>
      <c r="E10" s="261"/>
      <c r="F10" s="257"/>
      <c r="G10" s="262">
        <v>2014</v>
      </c>
    </row>
    <row r="11" spans="3:7" ht="16" x14ac:dyDescent="0.15">
      <c r="C11" s="263"/>
      <c r="D11" s="257"/>
      <c r="E11" s="261"/>
      <c r="F11" s="257"/>
      <c r="G11" s="258"/>
    </row>
    <row r="12" spans="3:7" ht="16" x14ac:dyDescent="0.15">
      <c r="C12" s="264" t="s">
        <v>608</v>
      </c>
      <c r="D12" s="621" t="s">
        <v>139</v>
      </c>
      <c r="E12" s="611"/>
      <c r="F12" s="611"/>
      <c r="G12" s="612"/>
    </row>
    <row r="13" spans="3:7" ht="16" x14ac:dyDescent="0.15">
      <c r="C13" s="263"/>
      <c r="D13" s="611"/>
      <c r="E13" s="611"/>
      <c r="F13" s="611"/>
      <c r="G13" s="612"/>
    </row>
    <row r="14" spans="3:7" ht="16" x14ac:dyDescent="0.15">
      <c r="C14" s="263"/>
      <c r="D14" s="611"/>
      <c r="E14" s="611"/>
      <c r="F14" s="611"/>
      <c r="G14" s="612"/>
    </row>
    <row r="15" spans="3:7" ht="16" x14ac:dyDescent="0.15">
      <c r="C15" s="263" t="s">
        <v>640</v>
      </c>
      <c r="D15" s="303" t="s">
        <v>85</v>
      </c>
      <c r="E15" s="261"/>
      <c r="F15" s="257"/>
      <c r="G15" s="266">
        <v>0.3</v>
      </c>
    </row>
    <row r="16" spans="3:7" ht="16" x14ac:dyDescent="0.15">
      <c r="C16" s="263"/>
      <c r="D16" s="621" t="s">
        <v>523</v>
      </c>
      <c r="E16" s="611"/>
      <c r="F16" s="611"/>
      <c r="G16" s="612"/>
    </row>
    <row r="17" spans="3:7" ht="16" x14ac:dyDescent="0.15">
      <c r="C17" s="263"/>
      <c r="D17" s="611"/>
      <c r="E17" s="611"/>
      <c r="F17" s="611"/>
      <c r="G17" s="612"/>
    </row>
    <row r="18" spans="3:7" ht="16" x14ac:dyDescent="0.15">
      <c r="C18" s="269"/>
      <c r="D18" s="611"/>
      <c r="E18" s="611"/>
      <c r="F18" s="611"/>
      <c r="G18" s="612"/>
    </row>
    <row r="19" spans="3:7" ht="16" x14ac:dyDescent="0.15">
      <c r="C19" s="263"/>
      <c r="D19" s="303" t="s">
        <v>87</v>
      </c>
      <c r="E19" s="261"/>
      <c r="F19" s="257"/>
      <c r="G19" s="266" t="s">
        <v>235</v>
      </c>
    </row>
    <row r="20" spans="3:7" ht="16" x14ac:dyDescent="0.15">
      <c r="C20" s="263"/>
      <c r="D20" s="303"/>
      <c r="E20" s="261"/>
      <c r="F20" s="257"/>
      <c r="G20" s="482"/>
    </row>
    <row r="21" spans="3:7" ht="16" x14ac:dyDescent="0.15">
      <c r="C21" s="264" t="s">
        <v>603</v>
      </c>
      <c r="D21" s="437" t="s">
        <v>524</v>
      </c>
      <c r="E21" s="261"/>
      <c r="F21" s="257"/>
      <c r="G21" s="266"/>
    </row>
    <row r="22" spans="3:7" ht="16" x14ac:dyDescent="0.15">
      <c r="C22" s="264"/>
      <c r="D22" s="257" t="s">
        <v>312</v>
      </c>
      <c r="E22" s="261"/>
      <c r="F22" s="257"/>
      <c r="G22" s="482"/>
    </row>
    <row r="23" spans="3:7" ht="16" x14ac:dyDescent="0.15">
      <c r="C23" s="264"/>
      <c r="D23" s="619" t="s">
        <v>305</v>
      </c>
      <c r="E23" s="619"/>
      <c r="F23" s="619"/>
      <c r="G23" s="620"/>
    </row>
    <row r="24" spans="3:7" ht="16" x14ac:dyDescent="0.15">
      <c r="C24" s="263"/>
      <c r="D24" s="303"/>
      <c r="E24" s="261"/>
      <c r="F24" s="257"/>
      <c r="G24" s="482"/>
    </row>
    <row r="25" spans="3:7" ht="16" x14ac:dyDescent="0.2">
      <c r="C25" s="264" t="s">
        <v>604</v>
      </c>
      <c r="D25" s="82" t="s">
        <v>311</v>
      </c>
      <c r="E25" s="261"/>
      <c r="F25" s="257"/>
      <c r="G25" s="266"/>
    </row>
    <row r="26" spans="3:7" ht="16" x14ac:dyDescent="0.15">
      <c r="C26" s="343"/>
      <c r="D26" s="569" t="s">
        <v>310</v>
      </c>
      <c r="E26" s="483"/>
      <c r="F26" s="257"/>
      <c r="G26" s="5"/>
    </row>
    <row r="27" spans="3:7" ht="15.75" customHeight="1" x14ac:dyDescent="0.15">
      <c r="C27" s="343"/>
      <c r="D27" s="615" t="s">
        <v>306</v>
      </c>
      <c r="E27" s="615"/>
      <c r="F27" s="615"/>
      <c r="G27" s="616"/>
    </row>
    <row r="28" spans="3:7" ht="15.75" customHeight="1" x14ac:dyDescent="0.15">
      <c r="C28" s="343"/>
      <c r="D28" s="497"/>
      <c r="E28" s="497"/>
      <c r="F28" s="55"/>
      <c r="G28" s="5"/>
    </row>
    <row r="29" spans="3:7" ht="15.75" customHeight="1" x14ac:dyDescent="0.2">
      <c r="C29" s="23" t="s">
        <v>605</v>
      </c>
      <c r="D29" s="500" t="s">
        <v>211</v>
      </c>
      <c r="E29" s="499"/>
      <c r="F29" s="55"/>
      <c r="G29" s="5"/>
    </row>
    <row r="30" spans="3:7" ht="15.75" customHeight="1" x14ac:dyDescent="0.2">
      <c r="C30" s="498"/>
      <c r="D30" s="499" t="s">
        <v>102</v>
      </c>
      <c r="E30" s="499"/>
      <c r="F30" s="55"/>
      <c r="G30" s="501"/>
    </row>
    <row r="31" spans="3:7" ht="15.75" customHeight="1" x14ac:dyDescent="0.2">
      <c r="C31" s="498"/>
      <c r="D31" s="499" t="s">
        <v>525</v>
      </c>
      <c r="E31" s="499"/>
      <c r="F31" s="55"/>
      <c r="G31" s="19"/>
    </row>
    <row r="32" spans="3:7" ht="15.75" customHeight="1" x14ac:dyDescent="0.15">
      <c r="C32" s="498"/>
      <c r="D32" s="615" t="s">
        <v>433</v>
      </c>
      <c r="E32" s="615"/>
      <c r="F32" s="615"/>
      <c r="G32" s="616"/>
    </row>
    <row r="33" spans="3:7" ht="15.75" customHeight="1" x14ac:dyDescent="0.15">
      <c r="C33" s="343"/>
      <c r="D33" s="497"/>
      <c r="E33" s="497"/>
      <c r="F33" s="55"/>
      <c r="G33" s="5"/>
    </row>
    <row r="34" spans="3:7" ht="16" x14ac:dyDescent="0.2">
      <c r="C34" s="264" t="s">
        <v>609</v>
      </c>
      <c r="D34" s="82" t="s">
        <v>526</v>
      </c>
      <c r="E34" s="55"/>
      <c r="F34" s="55"/>
      <c r="G34" s="5"/>
    </row>
    <row r="35" spans="3:7" ht="15.75" customHeight="1" thickBot="1" x14ac:dyDescent="0.2">
      <c r="C35" s="495"/>
      <c r="D35" s="617" t="s">
        <v>305</v>
      </c>
      <c r="E35" s="617"/>
      <c r="F35" s="617"/>
      <c r="G35" s="618"/>
    </row>
  </sheetData>
  <sheetProtection sheet="1" objects="1" scenarios="1"/>
  <mergeCells count="9">
    <mergeCell ref="C4:G5"/>
    <mergeCell ref="D7:G8"/>
    <mergeCell ref="D27:G27"/>
    <mergeCell ref="D35:G35"/>
    <mergeCell ref="D23:G23"/>
    <mergeCell ref="D12:G14"/>
    <mergeCell ref="D16:G18"/>
    <mergeCell ref="D32:G32"/>
    <mergeCell ref="E9:G9"/>
  </mergeCells>
  <phoneticPr fontId="0" type="noConversion"/>
  <conditionalFormatting sqref="D27:G27">
    <cfRule type="expression" dxfId="2" priority="1" stopIfTrue="1">
      <formula>LEFT($D$27,1)="*"</formula>
    </cfRule>
  </conditionalFormatting>
  <conditionalFormatting sqref="D35:G35 D23:G23">
    <cfRule type="expression" dxfId="1" priority="2" stopIfTrue="1">
      <formula>LEFT($D$35,1)="*"</formula>
    </cfRule>
  </conditionalFormatting>
  <conditionalFormatting sqref="D32:G32">
    <cfRule type="expression" dxfId="0" priority="3" stopIfTrue="1">
      <formula>LEFT($D$32,1)="*"</formula>
    </cfRule>
  </conditionalFormatting>
  <printOptions horizontalCentered="1"/>
  <pageMargins left="0.75" right="0.75" top="1" bottom="1" header="0.5" footer="0.5"/>
  <pageSetup scale="85" orientation="portrait" blackAndWhite="1" horizontalDpi="4294967293" verticalDpi="300" r:id="rId1"/>
  <headerFooter alignWithMargins="0">
    <oddFooter>&amp;C&amp;"Times New Roman,Regular"&amp;12Instructions</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4" r:id="rId4" name="Button 4">
              <controlPr defaultSize="0" print="0" autoFill="0" autoPict="0" macro="[0]!Print_Company_Info">
                <anchor moveWithCells="1">
                  <from>
                    <xdr:col>2</xdr:col>
                    <xdr:colOff>25400</xdr:colOff>
                    <xdr:row>0</xdr:row>
                    <xdr:rowOff>38100</xdr:rowOff>
                  </from>
                  <to>
                    <xdr:col>3</xdr:col>
                    <xdr:colOff>1270000</xdr:colOff>
                    <xdr:row>1</xdr:row>
                    <xdr:rowOff>88900</xdr:rowOff>
                  </to>
                </anchor>
              </controlPr>
            </control>
          </mc:Choice>
          <mc:Fallback/>
        </mc:AlternateContent>
      </controls>
    </mc:Choice>
    <mc:Fallback/>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enableFormatConditionsCalculation="0">
    <pageSetUpPr fitToPage="1"/>
  </sheetPr>
  <dimension ref="A1:BM132"/>
  <sheetViews>
    <sheetView workbookViewId="0"/>
  </sheetViews>
  <sheetFormatPr baseColWidth="10" defaultColWidth="8.83203125" defaultRowHeight="13" x14ac:dyDescent="0.15"/>
  <cols>
    <col min="1" max="1" width="5.6640625" customWidth="1"/>
    <col min="2" max="2" width="1.6640625" customWidth="1"/>
    <col min="3" max="3" width="8.83203125" customWidth="1"/>
    <col min="4" max="4" width="33.33203125" customWidth="1"/>
    <col min="5" max="5" width="40.83203125" customWidth="1"/>
    <col min="6" max="6" width="3.33203125" customWidth="1"/>
    <col min="7" max="19" width="12.6640625" customWidth="1"/>
  </cols>
  <sheetData>
    <row r="1" spans="1:7" ht="16" x14ac:dyDescent="0.2">
      <c r="A1" s="1"/>
      <c r="E1" s="627" t="s">
        <v>456</v>
      </c>
      <c r="F1" s="628"/>
      <c r="G1" s="628"/>
    </row>
    <row r="2" spans="1:7" ht="16" x14ac:dyDescent="0.2">
      <c r="A2" s="1"/>
      <c r="C2" s="11"/>
      <c r="D2" s="11"/>
      <c r="E2" s="629"/>
      <c r="F2" s="630"/>
      <c r="G2" s="630"/>
    </row>
    <row r="3" spans="1:7" ht="17" thickBot="1" x14ac:dyDescent="0.25">
      <c r="A3" s="1"/>
      <c r="C3" s="11"/>
      <c r="D3" s="11"/>
      <c r="E3" s="629"/>
      <c r="F3" s="608"/>
      <c r="G3" s="608"/>
    </row>
    <row r="4" spans="1:7" ht="16" x14ac:dyDescent="0.2">
      <c r="A4" s="1"/>
      <c r="C4" s="251" t="s">
        <v>237</v>
      </c>
      <c r="D4" s="301"/>
      <c r="E4" s="489"/>
      <c r="F4" s="230"/>
      <c r="G4" s="490"/>
    </row>
    <row r="5" spans="1:7" ht="16" x14ac:dyDescent="0.2">
      <c r="A5" s="1"/>
      <c r="C5" s="494"/>
      <c r="D5" s="487"/>
      <c r="E5" s="488"/>
      <c r="F5" s="288"/>
      <c r="G5" s="291"/>
    </row>
    <row r="6" spans="1:7" ht="16" x14ac:dyDescent="0.15">
      <c r="C6" s="264" t="s">
        <v>607</v>
      </c>
      <c r="D6" s="621" t="s">
        <v>418</v>
      </c>
      <c r="E6" s="625"/>
      <c r="F6" s="625"/>
      <c r="G6" s="626"/>
    </row>
    <row r="7" spans="1:7" ht="16" x14ac:dyDescent="0.15">
      <c r="C7" s="263"/>
      <c r="D7" s="625"/>
      <c r="E7" s="625"/>
      <c r="F7" s="625"/>
      <c r="G7" s="626"/>
    </row>
    <row r="8" spans="1:7" ht="16" x14ac:dyDescent="0.15">
      <c r="C8" s="263"/>
      <c r="D8" s="303" t="s">
        <v>105</v>
      </c>
      <c r="E8" s="257"/>
      <c r="F8" s="257"/>
      <c r="G8" s="493">
        <v>38352</v>
      </c>
    </row>
    <row r="9" spans="1:7" ht="16" x14ac:dyDescent="0.15">
      <c r="C9" s="263"/>
      <c r="D9" s="257" t="s">
        <v>419</v>
      </c>
      <c r="E9" s="257"/>
      <c r="F9" s="257"/>
      <c r="G9" s="267"/>
    </row>
    <row r="10" spans="1:7" ht="16" x14ac:dyDescent="0.15">
      <c r="C10" s="263"/>
      <c r="D10" s="257" t="s">
        <v>420</v>
      </c>
      <c r="E10" s="257"/>
      <c r="F10" s="257"/>
      <c r="G10" s="267"/>
    </row>
    <row r="11" spans="1:7" ht="16" x14ac:dyDescent="0.15">
      <c r="C11" s="263"/>
      <c r="D11" s="257" t="s">
        <v>304</v>
      </c>
      <c r="E11" s="257"/>
      <c r="F11" s="257"/>
      <c r="G11" s="267"/>
    </row>
    <row r="12" spans="1:7" ht="16" x14ac:dyDescent="0.15">
      <c r="C12" s="263"/>
      <c r="D12" s="257"/>
      <c r="E12" s="257"/>
      <c r="F12" s="257"/>
      <c r="G12" s="265"/>
    </row>
    <row r="13" spans="1:7" ht="16" x14ac:dyDescent="0.15">
      <c r="C13" s="263"/>
      <c r="D13" s="621" t="s">
        <v>140</v>
      </c>
      <c r="E13" s="611"/>
      <c r="F13" s="611"/>
      <c r="G13" s="612"/>
    </row>
    <row r="14" spans="1:7" ht="16" x14ac:dyDescent="0.15">
      <c r="C14" s="263"/>
      <c r="D14" s="611"/>
      <c r="E14" s="611"/>
      <c r="F14" s="611"/>
      <c r="G14" s="612"/>
    </row>
    <row r="15" spans="1:7" ht="16" x14ac:dyDescent="0.15">
      <c r="C15" s="263"/>
      <c r="D15" s="257" t="s">
        <v>681</v>
      </c>
      <c r="E15" s="257"/>
      <c r="F15" s="257"/>
      <c r="G15" s="258"/>
    </row>
    <row r="16" spans="1:7" ht="16" x14ac:dyDescent="0.15">
      <c r="C16" s="263"/>
      <c r="D16" s="621" t="s">
        <v>143</v>
      </c>
      <c r="E16" s="625"/>
      <c r="F16" s="625"/>
      <c r="G16" s="626"/>
    </row>
    <row r="17" spans="3:7" ht="16" x14ac:dyDescent="0.15">
      <c r="C17" s="263"/>
      <c r="D17" s="625"/>
      <c r="E17" s="625"/>
      <c r="F17" s="625"/>
      <c r="G17" s="626"/>
    </row>
    <row r="18" spans="3:7" ht="16" x14ac:dyDescent="0.15">
      <c r="C18" s="263"/>
      <c r="D18" s="257"/>
      <c r="E18" s="257"/>
      <c r="F18" s="257"/>
      <c r="G18" s="258"/>
    </row>
    <row r="19" spans="3:7" ht="16" x14ac:dyDescent="0.15">
      <c r="C19" s="496" t="s">
        <v>608</v>
      </c>
      <c r="D19" s="621" t="s">
        <v>421</v>
      </c>
      <c r="E19" s="611"/>
      <c r="F19" s="611"/>
      <c r="G19" s="612"/>
    </row>
    <row r="20" spans="3:7" ht="16" x14ac:dyDescent="0.15">
      <c r="C20" s="263"/>
      <c r="D20" s="611"/>
      <c r="E20" s="611"/>
      <c r="F20" s="611"/>
      <c r="G20" s="612"/>
    </row>
    <row r="21" spans="3:7" ht="16" x14ac:dyDescent="0.15">
      <c r="C21" s="263"/>
      <c r="D21" s="611"/>
      <c r="E21" s="611"/>
      <c r="F21" s="611"/>
      <c r="G21" s="612"/>
    </row>
    <row r="22" spans="3:7" ht="16" x14ac:dyDescent="0.15">
      <c r="C22" s="263"/>
      <c r="D22" s="621" t="s">
        <v>682</v>
      </c>
      <c r="E22" s="632"/>
      <c r="F22" s="632"/>
      <c r="G22" s="633"/>
    </row>
    <row r="23" spans="3:7" ht="16" x14ac:dyDescent="0.15">
      <c r="C23" s="263"/>
      <c r="D23" s="632"/>
      <c r="E23" s="632"/>
      <c r="F23" s="632"/>
      <c r="G23" s="633"/>
    </row>
    <row r="24" spans="3:7" ht="16" x14ac:dyDescent="0.15">
      <c r="C24" s="263"/>
      <c r="D24" s="632"/>
      <c r="E24" s="632"/>
      <c r="F24" s="632"/>
      <c r="G24" s="633"/>
    </row>
    <row r="25" spans="3:7" ht="17" thickBot="1" x14ac:dyDescent="0.2">
      <c r="C25" s="395" t="s">
        <v>603</v>
      </c>
      <c r="D25" s="634" t="s">
        <v>309</v>
      </c>
      <c r="E25" s="635"/>
      <c r="F25" s="635"/>
      <c r="G25" s="636"/>
    </row>
    <row r="26" spans="3:7" ht="16" x14ac:dyDescent="0.2">
      <c r="C26" s="12"/>
      <c r="D26" s="12"/>
      <c r="E26" s="39"/>
      <c r="F26" s="39"/>
      <c r="G26" s="39"/>
    </row>
    <row r="27" spans="3:7" ht="16" x14ac:dyDescent="0.2">
      <c r="C27" s="12"/>
      <c r="D27" s="12"/>
      <c r="E27" s="39"/>
      <c r="F27" s="39"/>
      <c r="G27" s="39"/>
    </row>
    <row r="28" spans="3:7" ht="16" x14ac:dyDescent="0.2">
      <c r="C28" s="12"/>
      <c r="D28" s="12"/>
      <c r="E28" s="39"/>
      <c r="F28" s="39"/>
      <c r="G28" s="39"/>
    </row>
    <row r="29" spans="3:7" ht="16" x14ac:dyDescent="0.2">
      <c r="C29" s="27" t="s">
        <v>97</v>
      </c>
      <c r="D29" s="27"/>
      <c r="E29" s="12"/>
      <c r="F29" s="12"/>
      <c r="G29" s="12"/>
    </row>
    <row r="30" spans="3:7" ht="16" x14ac:dyDescent="0.2">
      <c r="C30" s="28" t="str">
        <f>'Company Info'!$E$9</f>
        <v>My Company</v>
      </c>
      <c r="D30" s="28"/>
      <c r="E30" s="12"/>
      <c r="F30" s="12"/>
      <c r="G30" s="12"/>
    </row>
    <row r="31" spans="3:7" ht="16" x14ac:dyDescent="0.2">
      <c r="C31" s="29"/>
      <c r="D31" s="30"/>
      <c r="E31" s="30"/>
      <c r="F31" s="30"/>
      <c r="G31" s="156">
        <f>IF(G8&gt;0,+G8,"")</f>
        <v>38352</v>
      </c>
    </row>
    <row r="32" spans="3:7" ht="14" x14ac:dyDescent="0.15">
      <c r="F32" s="31"/>
      <c r="G32" s="31"/>
    </row>
    <row r="33" spans="3:7" ht="16" x14ac:dyDescent="0.2">
      <c r="C33" s="27" t="s">
        <v>98</v>
      </c>
      <c r="D33" s="27"/>
      <c r="F33" s="31"/>
      <c r="G33" s="31"/>
    </row>
    <row r="34" spans="3:7" ht="16" x14ac:dyDescent="0.2">
      <c r="C34" s="27" t="s">
        <v>99</v>
      </c>
      <c r="D34" s="27"/>
      <c r="E34" s="12"/>
      <c r="F34" s="31"/>
      <c r="G34" s="31"/>
    </row>
    <row r="35" spans="3:7" ht="16" x14ac:dyDescent="0.2">
      <c r="C35" s="12" t="s">
        <v>100</v>
      </c>
      <c r="D35" s="12"/>
      <c r="F35" s="31"/>
      <c r="G35" s="397">
        <v>0</v>
      </c>
    </row>
    <row r="36" spans="3:7" ht="16" x14ac:dyDescent="0.2">
      <c r="C36" s="12" t="s">
        <v>101</v>
      </c>
      <c r="D36" s="12"/>
      <c r="F36" s="31"/>
      <c r="G36" s="397">
        <v>0</v>
      </c>
    </row>
    <row r="37" spans="3:7" ht="16" x14ac:dyDescent="0.2">
      <c r="C37" s="12" t="s">
        <v>112</v>
      </c>
      <c r="D37" s="12"/>
      <c r="F37" s="31"/>
      <c r="G37" s="397">
        <v>0</v>
      </c>
    </row>
    <row r="38" spans="3:7" ht="16" x14ac:dyDescent="0.2">
      <c r="C38" s="12" t="s">
        <v>62</v>
      </c>
      <c r="D38" s="12"/>
      <c r="F38" s="31"/>
      <c r="G38" s="397">
        <v>0</v>
      </c>
    </row>
    <row r="39" spans="3:7" ht="16" x14ac:dyDescent="0.2">
      <c r="C39" s="12" t="s">
        <v>113</v>
      </c>
      <c r="D39" s="12"/>
      <c r="F39" s="32"/>
      <c r="G39" s="397">
        <v>0</v>
      </c>
    </row>
    <row r="40" spans="3:7" ht="16" x14ac:dyDescent="0.2">
      <c r="C40" s="33" t="s">
        <v>114</v>
      </c>
      <c r="D40" s="33"/>
      <c r="E40" s="33"/>
      <c r="F40" s="34" t="s">
        <v>115</v>
      </c>
      <c r="G40" s="46">
        <f>SUM(G35:G39)</f>
        <v>0</v>
      </c>
    </row>
    <row r="41" spans="3:7" ht="16" x14ac:dyDescent="0.2">
      <c r="C41" s="12"/>
      <c r="D41" s="12"/>
      <c r="E41" s="12"/>
      <c r="F41" s="35"/>
      <c r="G41" s="31"/>
    </row>
    <row r="42" spans="3:7" ht="16" x14ac:dyDescent="0.2">
      <c r="C42" s="27" t="s">
        <v>116</v>
      </c>
      <c r="D42" s="27"/>
      <c r="E42" s="12"/>
      <c r="F42" s="35"/>
      <c r="G42" s="31"/>
    </row>
    <row r="43" spans="3:7" ht="16" x14ac:dyDescent="0.2">
      <c r="C43" s="12" t="s">
        <v>422</v>
      </c>
      <c r="D43" s="12"/>
      <c r="E43" s="12"/>
      <c r="F43" s="35"/>
      <c r="G43" s="31"/>
    </row>
    <row r="44" spans="3:7" ht="16" x14ac:dyDescent="0.2">
      <c r="C44" s="12" t="s">
        <v>79</v>
      </c>
      <c r="D44" s="12"/>
      <c r="E44" s="12"/>
      <c r="F44" s="35"/>
      <c r="G44" s="397">
        <v>0</v>
      </c>
    </row>
    <row r="45" spans="3:7" ht="16" x14ac:dyDescent="0.2">
      <c r="C45" s="12" t="s">
        <v>423</v>
      </c>
      <c r="D45" s="12"/>
      <c r="E45" s="12"/>
      <c r="F45" s="35"/>
      <c r="G45" s="397">
        <v>0</v>
      </c>
    </row>
    <row r="46" spans="3:7" ht="16" x14ac:dyDescent="0.2">
      <c r="C46" s="12" t="s">
        <v>614</v>
      </c>
      <c r="D46" s="12"/>
      <c r="E46" s="12"/>
      <c r="F46" s="35"/>
      <c r="G46" s="397">
        <v>0</v>
      </c>
    </row>
    <row r="47" spans="3:7" ht="16" x14ac:dyDescent="0.2">
      <c r="C47" s="12" t="s">
        <v>615</v>
      </c>
      <c r="D47" s="12"/>
      <c r="E47" s="12"/>
      <c r="F47" s="35"/>
      <c r="G47" s="397">
        <v>0</v>
      </c>
    </row>
    <row r="48" spans="3:7" ht="16" x14ac:dyDescent="0.2">
      <c r="C48" s="12" t="s">
        <v>616</v>
      </c>
      <c r="D48" s="12"/>
      <c r="E48" s="12"/>
      <c r="F48" s="35"/>
      <c r="G48" s="397">
        <v>0</v>
      </c>
    </row>
    <row r="49" spans="3:7" ht="16" x14ac:dyDescent="0.2">
      <c r="C49" s="12" t="s">
        <v>117</v>
      </c>
      <c r="D49" s="12"/>
      <c r="E49" s="12"/>
      <c r="F49" s="35"/>
      <c r="G49" s="397">
        <v>0</v>
      </c>
    </row>
    <row r="50" spans="3:7" ht="16" x14ac:dyDescent="0.2">
      <c r="C50" s="12" t="s">
        <v>118</v>
      </c>
      <c r="D50" s="12"/>
      <c r="F50" s="35"/>
      <c r="G50" s="397">
        <v>0</v>
      </c>
    </row>
    <row r="51" spans="3:7" ht="16" x14ac:dyDescent="0.2">
      <c r="C51" s="12" t="s">
        <v>150</v>
      </c>
      <c r="D51" s="12"/>
      <c r="F51" s="35"/>
      <c r="G51" s="397">
        <v>0</v>
      </c>
    </row>
    <row r="52" spans="3:7" ht="16" x14ac:dyDescent="0.2">
      <c r="C52" s="12" t="s">
        <v>424</v>
      </c>
      <c r="D52" s="12"/>
      <c r="E52" s="12"/>
      <c r="F52" s="36"/>
      <c r="G52" s="397">
        <v>0</v>
      </c>
    </row>
    <row r="53" spans="3:7" ht="16" x14ac:dyDescent="0.2">
      <c r="C53" s="33" t="s">
        <v>425</v>
      </c>
      <c r="D53" s="33"/>
      <c r="E53" s="33"/>
      <c r="F53" s="34" t="s">
        <v>115</v>
      </c>
      <c r="G53" s="46">
        <f>SUM(G44:G50)-G51+G52</f>
        <v>0</v>
      </c>
    </row>
    <row r="54" spans="3:7" ht="16" x14ac:dyDescent="0.2">
      <c r="C54" s="10"/>
      <c r="D54" s="10"/>
      <c r="E54" s="10"/>
      <c r="F54" s="37"/>
      <c r="G54" s="38"/>
    </row>
    <row r="55" spans="3:7" ht="16" x14ac:dyDescent="0.2">
      <c r="C55" s="40"/>
      <c r="D55" s="40"/>
      <c r="E55" s="40"/>
      <c r="F55" s="41"/>
      <c r="G55" s="31"/>
    </row>
    <row r="56" spans="3:7" ht="17" thickBot="1" x14ac:dyDescent="0.25">
      <c r="C56" s="42" t="s">
        <v>119</v>
      </c>
      <c r="D56" s="42"/>
      <c r="E56" s="42"/>
      <c r="F56" s="43" t="s">
        <v>115</v>
      </c>
      <c r="G56" s="48">
        <f>+G40+G53</f>
        <v>0</v>
      </c>
    </row>
    <row r="57" spans="3:7" ht="17" thickTop="1" x14ac:dyDescent="0.2">
      <c r="C57" s="40"/>
      <c r="D57" s="40"/>
      <c r="E57" s="12"/>
      <c r="F57" s="35"/>
      <c r="G57" s="31"/>
    </row>
    <row r="58" spans="3:7" ht="16" x14ac:dyDescent="0.2">
      <c r="C58" s="40"/>
      <c r="D58" s="40"/>
      <c r="E58" s="12"/>
      <c r="F58" s="35"/>
      <c r="G58" s="31"/>
    </row>
    <row r="59" spans="3:7" ht="16" x14ac:dyDescent="0.2">
      <c r="C59" s="44" t="s">
        <v>146</v>
      </c>
      <c r="D59" s="44"/>
      <c r="E59" s="12"/>
      <c r="F59" s="35"/>
      <c r="G59" s="31"/>
    </row>
    <row r="60" spans="3:7" ht="16" x14ac:dyDescent="0.2">
      <c r="C60" s="27" t="s">
        <v>147</v>
      </c>
      <c r="D60" s="27"/>
      <c r="E60" s="12"/>
      <c r="F60" s="35"/>
      <c r="G60" s="31"/>
    </row>
    <row r="61" spans="3:7" ht="16" x14ac:dyDescent="0.2">
      <c r="C61" s="12" t="s">
        <v>148</v>
      </c>
      <c r="D61" s="12"/>
      <c r="F61" s="35"/>
      <c r="G61" s="397">
        <v>0</v>
      </c>
    </row>
    <row r="62" spans="3:7" ht="16" x14ac:dyDescent="0.2">
      <c r="C62" s="12" t="s">
        <v>149</v>
      </c>
      <c r="D62" s="12"/>
      <c r="F62" s="35"/>
      <c r="G62" s="397">
        <v>0</v>
      </c>
    </row>
    <row r="63" spans="3:7" ht="16" x14ac:dyDescent="0.2">
      <c r="C63" s="12" t="s">
        <v>189</v>
      </c>
      <c r="D63" s="12"/>
      <c r="F63" s="35"/>
      <c r="G63" s="397">
        <v>0</v>
      </c>
    </row>
    <row r="64" spans="3:7" ht="16" x14ac:dyDescent="0.2">
      <c r="C64" s="27" t="s">
        <v>190</v>
      </c>
      <c r="D64" s="27"/>
      <c r="E64" s="12"/>
      <c r="F64" s="35" t="s">
        <v>115</v>
      </c>
      <c r="G64" s="46">
        <f>SUM(G61:G63)</f>
        <v>0</v>
      </c>
    </row>
    <row r="65" spans="3:7" ht="16" x14ac:dyDescent="0.2">
      <c r="C65" s="12"/>
      <c r="D65" s="12"/>
      <c r="E65" s="12"/>
      <c r="F65" s="35"/>
      <c r="G65" s="31"/>
    </row>
    <row r="66" spans="3:7" ht="16" x14ac:dyDescent="0.2">
      <c r="C66" s="27" t="s">
        <v>56</v>
      </c>
      <c r="D66" s="27"/>
      <c r="E66" s="12"/>
      <c r="F66" s="35"/>
      <c r="G66" s="31"/>
    </row>
    <row r="67" spans="3:7" ht="16" x14ac:dyDescent="0.2">
      <c r="C67" s="12" t="s">
        <v>191</v>
      </c>
      <c r="D67" s="12"/>
      <c r="F67" s="35"/>
      <c r="G67" s="397">
        <v>0</v>
      </c>
    </row>
    <row r="68" spans="3:7" ht="16" x14ac:dyDescent="0.2">
      <c r="C68" s="12" t="s">
        <v>192</v>
      </c>
      <c r="D68" s="12"/>
      <c r="F68" s="35"/>
      <c r="G68" s="397">
        <v>0</v>
      </c>
    </row>
    <row r="69" spans="3:7" ht="16" x14ac:dyDescent="0.2">
      <c r="C69" s="12" t="s">
        <v>193</v>
      </c>
      <c r="D69" s="12"/>
      <c r="E69" s="12"/>
      <c r="F69" s="35"/>
      <c r="G69" s="397">
        <v>0</v>
      </c>
    </row>
    <row r="70" spans="3:7" ht="16" x14ac:dyDescent="0.2">
      <c r="C70" s="27" t="s">
        <v>426</v>
      </c>
      <c r="D70" s="27"/>
      <c r="E70" s="12"/>
      <c r="F70" s="35" t="s">
        <v>115</v>
      </c>
      <c r="G70" s="46">
        <f>SUM(G67:G69)</f>
        <v>0</v>
      </c>
    </row>
    <row r="71" spans="3:7" ht="16" x14ac:dyDescent="0.2">
      <c r="C71" s="12"/>
      <c r="D71" s="12"/>
      <c r="E71" s="12"/>
      <c r="F71" s="35"/>
      <c r="G71" s="31"/>
    </row>
    <row r="72" spans="3:7" ht="16" x14ac:dyDescent="0.2">
      <c r="C72" s="33" t="s">
        <v>194</v>
      </c>
      <c r="D72" s="33"/>
      <c r="E72" s="45"/>
      <c r="F72" s="34" t="s">
        <v>115</v>
      </c>
      <c r="G72" s="46">
        <f>+G64+G70</f>
        <v>0</v>
      </c>
    </row>
    <row r="73" spans="3:7" ht="16" x14ac:dyDescent="0.2">
      <c r="C73" s="12"/>
      <c r="D73" s="12"/>
      <c r="E73" s="12"/>
      <c r="F73" s="35"/>
      <c r="G73" s="31"/>
    </row>
    <row r="74" spans="3:7" ht="16" x14ac:dyDescent="0.2">
      <c r="C74" s="12"/>
      <c r="D74" s="12"/>
      <c r="E74" s="12"/>
      <c r="F74" s="35"/>
      <c r="G74" s="31"/>
    </row>
    <row r="75" spans="3:7" ht="16" x14ac:dyDescent="0.2">
      <c r="C75" s="27" t="s">
        <v>195</v>
      </c>
      <c r="D75" s="27"/>
      <c r="E75" s="12"/>
      <c r="F75" s="35"/>
      <c r="G75" s="31"/>
    </row>
    <row r="76" spans="3:7" ht="16" x14ac:dyDescent="0.2">
      <c r="C76" s="12" t="s">
        <v>427</v>
      </c>
      <c r="D76" s="12"/>
      <c r="E76" s="12"/>
      <c r="F76" s="35"/>
      <c r="G76" s="397">
        <v>0</v>
      </c>
    </row>
    <row r="77" spans="3:7" ht="16" x14ac:dyDescent="0.2">
      <c r="C77" s="12" t="s">
        <v>13</v>
      </c>
      <c r="D77" s="12"/>
      <c r="E77" s="12"/>
      <c r="F77" s="35"/>
      <c r="G77" s="397">
        <v>0</v>
      </c>
    </row>
    <row r="78" spans="3:7" ht="16" x14ac:dyDescent="0.2">
      <c r="C78" s="12" t="s">
        <v>55</v>
      </c>
      <c r="D78" s="12"/>
      <c r="E78" s="12"/>
      <c r="F78" s="35"/>
      <c r="G78" s="397">
        <v>0</v>
      </c>
    </row>
    <row r="79" spans="3:7" ht="16" x14ac:dyDescent="0.2">
      <c r="C79" s="12"/>
      <c r="D79" s="460" t="str">
        <f>IF(G78&lt;0,"Owner's &amp; Investor's Draws MUST be entered as POSITIVE number"," ")</f>
        <v xml:space="preserve"> </v>
      </c>
      <c r="E79" s="12"/>
      <c r="F79" s="35"/>
      <c r="G79" s="31"/>
    </row>
    <row r="80" spans="3:7" ht="16" x14ac:dyDescent="0.2">
      <c r="C80" s="33" t="s">
        <v>196</v>
      </c>
      <c r="D80" s="33"/>
      <c r="E80" s="45"/>
      <c r="F80" s="34" t="s">
        <v>115</v>
      </c>
      <c r="G80" s="46">
        <f>+G76+G77-G78</f>
        <v>0</v>
      </c>
    </row>
    <row r="81" spans="3:7" ht="16" x14ac:dyDescent="0.2">
      <c r="C81" s="40"/>
      <c r="D81" s="40"/>
      <c r="E81" s="12"/>
      <c r="F81" s="35"/>
      <c r="G81" s="31"/>
    </row>
    <row r="82" spans="3:7" ht="16" x14ac:dyDescent="0.2">
      <c r="C82" s="40"/>
      <c r="D82" s="40"/>
      <c r="E82" s="12"/>
      <c r="F82" s="35"/>
      <c r="G82" s="31"/>
    </row>
    <row r="83" spans="3:7" ht="17" thickBot="1" x14ac:dyDescent="0.25">
      <c r="C83" s="42" t="s">
        <v>197</v>
      </c>
      <c r="D83" s="42"/>
      <c r="E83" s="47"/>
      <c r="F83" s="43" t="s">
        <v>115</v>
      </c>
      <c r="G83" s="48">
        <f>+G72+G80</f>
        <v>0</v>
      </c>
    </row>
    <row r="84" spans="3:7" ht="17" thickTop="1" x14ac:dyDescent="0.2">
      <c r="C84" s="419" t="str">
        <f>IF(G56-G83&lt;&gt;0, "Warning. Total Assets Must Equal  Total Liabilities + Equity. Check your figures--you are off by this much."," ")</f>
        <v xml:space="preserve"> </v>
      </c>
      <c r="D84" s="49"/>
      <c r="E84" s="49"/>
      <c r="F84" s="35"/>
      <c r="G84" s="31" t="str">
        <f>IF((G56-G83)&lt;&gt;0,G56-G83, " ")</f>
        <v xml:space="preserve"> </v>
      </c>
    </row>
    <row r="86" spans="3:7" ht="16" x14ac:dyDescent="0.2">
      <c r="C86" s="49"/>
      <c r="D86" s="49"/>
      <c r="E86" s="49"/>
      <c r="F86" s="35"/>
      <c r="G86" s="31"/>
    </row>
    <row r="87" spans="3:7" ht="17" thickBot="1" x14ac:dyDescent="0.25">
      <c r="C87" s="49"/>
      <c r="D87" s="49"/>
      <c r="E87" s="49"/>
      <c r="F87" s="35"/>
      <c r="G87" s="31"/>
    </row>
    <row r="88" spans="3:7" ht="16" x14ac:dyDescent="0.2">
      <c r="C88" s="166" t="s">
        <v>428</v>
      </c>
      <c r="D88" s="301"/>
      <c r="E88" s="13"/>
      <c r="F88" s="14"/>
      <c r="G88" s="15"/>
    </row>
    <row r="89" spans="3:7" ht="15.75" customHeight="1" x14ac:dyDescent="0.15">
      <c r="C89" s="631" t="s">
        <v>429</v>
      </c>
      <c r="D89" s="574"/>
      <c r="E89" s="574"/>
      <c r="F89" s="574"/>
      <c r="G89" s="573"/>
    </row>
    <row r="90" spans="3:7" ht="15.75" customHeight="1" x14ac:dyDescent="0.15">
      <c r="C90" s="575"/>
      <c r="D90" s="574"/>
      <c r="E90" s="574"/>
      <c r="F90" s="574"/>
      <c r="G90" s="573"/>
    </row>
    <row r="91" spans="3:7" ht="15.75" customHeight="1" x14ac:dyDescent="0.15">
      <c r="C91" s="631" t="s">
        <v>467</v>
      </c>
      <c r="D91" s="574"/>
      <c r="E91" s="574"/>
      <c r="F91" s="574"/>
      <c r="G91" s="573"/>
    </row>
    <row r="92" spans="3:7" ht="15.75" customHeight="1" x14ac:dyDescent="0.15">
      <c r="C92" s="575"/>
      <c r="D92" s="574"/>
      <c r="E92" s="574"/>
      <c r="F92" s="574"/>
      <c r="G92" s="573"/>
    </row>
    <row r="93" spans="3:7" ht="16" x14ac:dyDescent="0.2">
      <c r="C93" s="16"/>
      <c r="D93" s="80"/>
      <c r="E93" s="17"/>
      <c r="F93" s="18"/>
      <c r="G93" s="19"/>
    </row>
    <row r="94" spans="3:7" ht="15.75" customHeight="1" x14ac:dyDescent="0.15">
      <c r="C94" s="631" t="s">
        <v>137</v>
      </c>
      <c r="D94" s="574"/>
      <c r="E94" s="574"/>
      <c r="F94" s="574"/>
      <c r="G94" s="573"/>
    </row>
    <row r="95" spans="3:7" ht="15.75" customHeight="1" x14ac:dyDescent="0.15">
      <c r="C95" s="575"/>
      <c r="D95" s="574"/>
      <c r="E95" s="574"/>
      <c r="F95" s="574"/>
      <c r="G95" s="573"/>
    </row>
    <row r="96" spans="3:7" ht="15.75" customHeight="1" x14ac:dyDescent="0.15">
      <c r="C96" s="575"/>
      <c r="D96" s="574"/>
      <c r="E96" s="574"/>
      <c r="F96" s="574"/>
      <c r="G96" s="573"/>
    </row>
    <row r="97" spans="3:65" ht="16" x14ac:dyDescent="0.2">
      <c r="C97" s="16"/>
      <c r="D97" s="80"/>
      <c r="E97" s="17"/>
      <c r="F97" s="18"/>
      <c r="G97" s="19"/>
    </row>
    <row r="98" spans="3:65" ht="15.75" customHeight="1" x14ac:dyDescent="0.15">
      <c r="C98" s="631" t="s">
        <v>138</v>
      </c>
      <c r="D98" s="574"/>
      <c r="E98" s="574"/>
      <c r="F98" s="574"/>
      <c r="G98" s="573"/>
    </row>
    <row r="99" spans="3:65" ht="15.75" customHeight="1" x14ac:dyDescent="0.15">
      <c r="C99" s="575"/>
      <c r="D99" s="574"/>
      <c r="E99" s="574"/>
      <c r="F99" s="574"/>
      <c r="G99" s="573"/>
    </row>
    <row r="100" spans="3:65" ht="15.75" customHeight="1" x14ac:dyDescent="0.15">
      <c r="C100" s="575"/>
      <c r="D100" s="574"/>
      <c r="E100" s="574"/>
      <c r="F100" s="574"/>
      <c r="G100" s="573"/>
    </row>
    <row r="101" spans="3:65" ht="16" x14ac:dyDescent="0.2">
      <c r="C101" s="16"/>
      <c r="D101" s="80"/>
      <c r="E101" s="17"/>
      <c r="F101" s="18"/>
      <c r="G101" s="19"/>
    </row>
    <row r="102" spans="3:65" ht="15.75" customHeight="1" x14ac:dyDescent="0.15">
      <c r="C102" s="631" t="s">
        <v>430</v>
      </c>
      <c r="D102" s="574"/>
      <c r="E102" s="574"/>
      <c r="F102" s="574"/>
      <c r="G102" s="573"/>
    </row>
    <row r="103" spans="3:65" ht="15.75" customHeight="1" x14ac:dyDescent="0.15">
      <c r="C103" s="575"/>
      <c r="D103" s="574"/>
      <c r="E103" s="574"/>
      <c r="F103" s="574"/>
      <c r="G103" s="573"/>
    </row>
    <row r="104" spans="3:65" ht="15.75" customHeight="1" x14ac:dyDescent="0.15">
      <c r="C104" s="575"/>
      <c r="D104" s="574"/>
      <c r="E104" s="574"/>
      <c r="F104" s="574"/>
      <c r="G104" s="573"/>
    </row>
    <row r="105" spans="3:65" ht="17" thickBot="1" x14ac:dyDescent="0.25">
      <c r="C105" s="225"/>
      <c r="D105" s="302"/>
      <c r="E105" s="226"/>
      <c r="F105" s="26"/>
      <c r="G105" s="200"/>
    </row>
    <row r="106" spans="3:65" ht="16" x14ac:dyDescent="0.2">
      <c r="C106" s="12"/>
      <c r="D106" s="12"/>
      <c r="E106" s="12"/>
      <c r="F106" s="12"/>
      <c r="G106" s="12"/>
    </row>
    <row r="107" spans="3:65" ht="16" x14ac:dyDescent="0.2">
      <c r="C107" s="12"/>
      <c r="D107" s="12"/>
      <c r="E107" s="12"/>
      <c r="F107" s="12"/>
      <c r="G107" s="12"/>
    </row>
    <row r="108" spans="3:65" ht="16" x14ac:dyDescent="0.2">
      <c r="C108" s="12"/>
      <c r="D108" s="12"/>
      <c r="E108" s="12"/>
      <c r="F108" s="12"/>
      <c r="G108" s="12"/>
    </row>
    <row r="109" spans="3:65" ht="16" x14ac:dyDescent="0.2">
      <c r="C109" s="27" t="s">
        <v>66</v>
      </c>
      <c r="D109" s="12"/>
      <c r="E109" s="12"/>
      <c r="F109" s="12"/>
      <c r="G109" s="12"/>
    </row>
    <row r="110" spans="3:65" ht="17" thickBot="1" x14ac:dyDescent="0.25">
      <c r="C110" s="28" t="str">
        <f>'Company Info'!$E$9</f>
        <v>My Company</v>
      </c>
      <c r="D110" s="12"/>
      <c r="E110" s="12"/>
      <c r="F110" s="35"/>
      <c r="G110" s="31"/>
    </row>
    <row r="111" spans="3:65" ht="16" x14ac:dyDescent="0.2">
      <c r="C111" s="350" t="s">
        <v>50</v>
      </c>
      <c r="D111" s="178"/>
      <c r="E111" s="358"/>
      <c r="F111" s="359"/>
      <c r="G111" s="197" t="s">
        <v>320</v>
      </c>
      <c r="H111" s="177" t="s">
        <v>321</v>
      </c>
      <c r="I111" s="177" t="s">
        <v>322</v>
      </c>
      <c r="J111" s="177" t="s">
        <v>323</v>
      </c>
      <c r="K111" s="177" t="s">
        <v>324</v>
      </c>
      <c r="L111" s="177" t="s">
        <v>325</v>
      </c>
      <c r="M111" s="177" t="s">
        <v>326</v>
      </c>
      <c r="N111" s="177" t="s">
        <v>327</v>
      </c>
      <c r="O111" s="177" t="s">
        <v>328</v>
      </c>
      <c r="P111" s="177" t="s">
        <v>329</v>
      </c>
      <c r="Q111" s="177" t="s">
        <v>330</v>
      </c>
      <c r="R111" s="177" t="s">
        <v>331</v>
      </c>
      <c r="S111" s="179" t="s">
        <v>332</v>
      </c>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c r="BH111" s="12"/>
      <c r="BI111" s="12"/>
      <c r="BJ111" s="12"/>
      <c r="BK111" s="12"/>
      <c r="BL111" s="12"/>
      <c r="BM111" s="12"/>
    </row>
    <row r="112" spans="3:65" ht="16" x14ac:dyDescent="0.2">
      <c r="C112" s="215" t="s">
        <v>113</v>
      </c>
      <c r="D112" s="103"/>
      <c r="E112" s="56"/>
      <c r="F112" s="56"/>
      <c r="G112" s="461">
        <v>0</v>
      </c>
      <c r="H112" s="461">
        <v>0</v>
      </c>
      <c r="I112" s="461">
        <v>0</v>
      </c>
      <c r="J112" s="461">
        <v>0</v>
      </c>
      <c r="K112" s="461">
        <v>0</v>
      </c>
      <c r="L112" s="461">
        <v>0</v>
      </c>
      <c r="M112" s="461">
        <v>0</v>
      </c>
      <c r="N112" s="461">
        <v>0</v>
      </c>
      <c r="O112" s="461">
        <v>0</v>
      </c>
      <c r="P112" s="461">
        <v>0</v>
      </c>
      <c r="Q112" s="461">
        <v>0</v>
      </c>
      <c r="R112" s="461">
        <v>0</v>
      </c>
      <c r="S112" s="462">
        <f>SUM(G112:R112)</f>
        <v>0</v>
      </c>
    </row>
    <row r="113" spans="3:19" ht="16" x14ac:dyDescent="0.2">
      <c r="C113" s="220" t="s">
        <v>424</v>
      </c>
      <c r="D113" s="103"/>
      <c r="E113" s="56"/>
      <c r="F113" s="56"/>
      <c r="G113" s="461">
        <v>0</v>
      </c>
      <c r="H113" s="461">
        <v>0</v>
      </c>
      <c r="I113" s="461">
        <v>0</v>
      </c>
      <c r="J113" s="461">
        <v>0</v>
      </c>
      <c r="K113" s="461">
        <v>0</v>
      </c>
      <c r="L113" s="461">
        <v>0</v>
      </c>
      <c r="M113" s="461">
        <v>0</v>
      </c>
      <c r="N113" s="461">
        <v>0</v>
      </c>
      <c r="O113" s="461">
        <v>0</v>
      </c>
      <c r="P113" s="461">
        <v>0</v>
      </c>
      <c r="Q113" s="461">
        <v>0</v>
      </c>
      <c r="R113" s="461">
        <v>0</v>
      </c>
      <c r="S113" s="463">
        <f>SUM(G113:R113)</f>
        <v>0</v>
      </c>
    </row>
    <row r="114" spans="3:19" ht="16" x14ac:dyDescent="0.2">
      <c r="C114" s="220" t="s">
        <v>148</v>
      </c>
      <c r="D114" s="103"/>
      <c r="E114" s="56"/>
      <c r="F114" s="56"/>
      <c r="G114" s="461">
        <v>0</v>
      </c>
      <c r="H114" s="461">
        <v>0</v>
      </c>
      <c r="I114" s="461">
        <v>0</v>
      </c>
      <c r="J114" s="461">
        <v>0</v>
      </c>
      <c r="K114" s="461">
        <v>0</v>
      </c>
      <c r="L114" s="461">
        <v>0</v>
      </c>
      <c r="M114" s="461">
        <v>0</v>
      </c>
      <c r="N114" s="461">
        <v>0</v>
      </c>
      <c r="O114" s="461">
        <v>0</v>
      </c>
      <c r="P114" s="461">
        <v>0</v>
      </c>
      <c r="Q114" s="461">
        <v>0</v>
      </c>
      <c r="R114" s="461">
        <v>0</v>
      </c>
      <c r="S114" s="463">
        <f>SUM(G114:R114)</f>
        <v>0</v>
      </c>
    </row>
    <row r="115" spans="3:19" ht="16" x14ac:dyDescent="0.2">
      <c r="C115" s="215" t="s">
        <v>189</v>
      </c>
      <c r="D115" s="103"/>
      <c r="E115" s="56"/>
      <c r="F115" s="56"/>
      <c r="G115" s="461">
        <v>0</v>
      </c>
      <c r="H115" s="461">
        <v>0</v>
      </c>
      <c r="I115" s="461">
        <v>0</v>
      </c>
      <c r="J115" s="461">
        <v>0</v>
      </c>
      <c r="K115" s="461">
        <v>0</v>
      </c>
      <c r="L115" s="461">
        <v>0</v>
      </c>
      <c r="M115" s="461">
        <v>0</v>
      </c>
      <c r="N115" s="461">
        <v>0</v>
      </c>
      <c r="O115" s="461">
        <v>0</v>
      </c>
      <c r="P115" s="461">
        <v>0</v>
      </c>
      <c r="Q115" s="461">
        <v>0</v>
      </c>
      <c r="R115" s="461">
        <v>0</v>
      </c>
      <c r="S115" s="463">
        <f>SUM(G115:R115)</f>
        <v>0</v>
      </c>
    </row>
    <row r="116" spans="3:19" ht="16" x14ac:dyDescent="0.2">
      <c r="C116" s="215" t="s">
        <v>431</v>
      </c>
      <c r="D116" s="103"/>
      <c r="E116" s="56"/>
      <c r="F116" s="56"/>
      <c r="G116" s="461">
        <v>0</v>
      </c>
      <c r="H116" s="461">
        <v>0</v>
      </c>
      <c r="I116" s="461">
        <v>0</v>
      </c>
      <c r="J116" s="461">
        <v>0</v>
      </c>
      <c r="K116" s="461">
        <v>0</v>
      </c>
      <c r="L116" s="461">
        <v>0</v>
      </c>
      <c r="M116" s="461">
        <v>0</v>
      </c>
      <c r="N116" s="461">
        <v>0</v>
      </c>
      <c r="O116" s="461">
        <v>0</v>
      </c>
      <c r="P116" s="461">
        <v>0</v>
      </c>
      <c r="Q116" s="461">
        <v>0</v>
      </c>
      <c r="R116" s="461">
        <v>0</v>
      </c>
      <c r="S116" s="463">
        <f>SUM(G116:R116)</f>
        <v>0</v>
      </c>
    </row>
    <row r="117" spans="3:19" ht="14" x14ac:dyDescent="0.15">
      <c r="C117" s="180"/>
      <c r="D117" s="56"/>
      <c r="E117" s="56"/>
      <c r="F117" s="56"/>
      <c r="G117" s="464"/>
      <c r="H117" s="464"/>
      <c r="I117" s="464"/>
      <c r="J117" s="464"/>
      <c r="K117" s="464"/>
      <c r="L117" s="464"/>
      <c r="M117" s="464"/>
      <c r="N117" s="464"/>
      <c r="O117" s="464"/>
      <c r="P117" s="464"/>
      <c r="Q117" s="464"/>
      <c r="R117" s="464"/>
      <c r="S117" s="465"/>
    </row>
    <row r="118" spans="3:19" ht="14" x14ac:dyDescent="0.15">
      <c r="C118" s="180"/>
      <c r="D118" s="56"/>
      <c r="E118" s="56"/>
      <c r="F118" s="56"/>
      <c r="G118" s="464"/>
      <c r="H118" s="464"/>
      <c r="I118" s="464"/>
      <c r="J118" s="464"/>
      <c r="K118" s="464"/>
      <c r="L118" s="464"/>
      <c r="M118" s="464"/>
      <c r="N118" s="464"/>
      <c r="O118" s="464"/>
      <c r="P118" s="464"/>
      <c r="Q118" s="464"/>
      <c r="R118" s="464"/>
      <c r="S118" s="465"/>
    </row>
    <row r="119" spans="3:19" ht="16" x14ac:dyDescent="0.2">
      <c r="C119" s="398" t="s">
        <v>51</v>
      </c>
      <c r="D119" s="100"/>
      <c r="E119" s="30"/>
      <c r="F119" s="30"/>
      <c r="G119" s="224"/>
      <c r="H119" s="466"/>
      <c r="I119" s="466"/>
      <c r="J119" s="466"/>
      <c r="K119" s="466"/>
      <c r="L119" s="466"/>
      <c r="M119" s="466"/>
      <c r="N119" s="466"/>
      <c r="O119" s="466"/>
      <c r="P119" s="466"/>
      <c r="Q119" s="466"/>
      <c r="R119" s="466"/>
      <c r="S119" s="467"/>
    </row>
    <row r="120" spans="3:19" ht="16" x14ac:dyDescent="0.2">
      <c r="C120" s="215" t="s">
        <v>113</v>
      </c>
      <c r="D120" s="103"/>
      <c r="E120" s="56"/>
      <c r="F120" s="56"/>
      <c r="G120" s="461">
        <v>0</v>
      </c>
      <c r="H120" s="461">
        <v>0</v>
      </c>
      <c r="I120" s="461">
        <v>0</v>
      </c>
      <c r="J120" s="461">
        <v>0</v>
      </c>
      <c r="K120" s="461">
        <v>0</v>
      </c>
      <c r="L120" s="461">
        <v>0</v>
      </c>
      <c r="M120" s="461">
        <v>0</v>
      </c>
      <c r="N120" s="461">
        <v>0</v>
      </c>
      <c r="O120" s="461">
        <v>0</v>
      </c>
      <c r="P120" s="461">
        <v>0</v>
      </c>
      <c r="Q120" s="461">
        <v>0</v>
      </c>
      <c r="R120" s="461">
        <v>0</v>
      </c>
      <c r="S120" s="462">
        <f>SUM(G120:R120)</f>
        <v>0</v>
      </c>
    </row>
    <row r="121" spans="3:19" ht="16" x14ac:dyDescent="0.2">
      <c r="C121" s="220" t="s">
        <v>424</v>
      </c>
      <c r="D121" s="103"/>
      <c r="E121" s="56"/>
      <c r="F121" s="56"/>
      <c r="G121" s="461">
        <v>0</v>
      </c>
      <c r="H121" s="461">
        <v>0</v>
      </c>
      <c r="I121" s="461">
        <v>0</v>
      </c>
      <c r="J121" s="461">
        <v>0</v>
      </c>
      <c r="K121" s="461">
        <v>0</v>
      </c>
      <c r="L121" s="461">
        <v>0</v>
      </c>
      <c r="M121" s="461">
        <v>0</v>
      </c>
      <c r="N121" s="461">
        <v>0</v>
      </c>
      <c r="O121" s="461">
        <v>0</v>
      </c>
      <c r="P121" s="461">
        <v>0</v>
      </c>
      <c r="Q121" s="461">
        <v>0</v>
      </c>
      <c r="R121" s="461">
        <v>0</v>
      </c>
      <c r="S121" s="463">
        <f>SUM(G121:R121)</f>
        <v>0</v>
      </c>
    </row>
    <row r="122" spans="3:19" ht="16" x14ac:dyDescent="0.2">
      <c r="C122" s="220" t="s">
        <v>148</v>
      </c>
      <c r="D122" s="103"/>
      <c r="E122" s="56"/>
      <c r="F122" s="56"/>
      <c r="G122" s="461">
        <v>0</v>
      </c>
      <c r="H122" s="461">
        <v>0</v>
      </c>
      <c r="I122" s="461">
        <v>0</v>
      </c>
      <c r="J122" s="461">
        <v>0</v>
      </c>
      <c r="K122" s="461">
        <v>0</v>
      </c>
      <c r="L122" s="461">
        <v>0</v>
      </c>
      <c r="M122" s="461">
        <v>0</v>
      </c>
      <c r="N122" s="461">
        <v>0</v>
      </c>
      <c r="O122" s="461">
        <v>0</v>
      </c>
      <c r="P122" s="461">
        <v>0</v>
      </c>
      <c r="Q122" s="461">
        <v>0</v>
      </c>
      <c r="R122" s="461">
        <v>0</v>
      </c>
      <c r="S122" s="463">
        <f>SUM(G122:R122)</f>
        <v>0</v>
      </c>
    </row>
    <row r="123" spans="3:19" ht="16" x14ac:dyDescent="0.2">
      <c r="C123" s="215" t="s">
        <v>189</v>
      </c>
      <c r="D123" s="103"/>
      <c r="E123" s="56"/>
      <c r="F123" s="56"/>
      <c r="G123" s="461">
        <v>0</v>
      </c>
      <c r="H123" s="461">
        <v>0</v>
      </c>
      <c r="I123" s="461">
        <v>0</v>
      </c>
      <c r="J123" s="461">
        <v>0</v>
      </c>
      <c r="K123" s="461">
        <v>0</v>
      </c>
      <c r="L123" s="461">
        <v>0</v>
      </c>
      <c r="M123" s="461">
        <v>0</v>
      </c>
      <c r="N123" s="461">
        <v>0</v>
      </c>
      <c r="O123" s="461">
        <v>0</v>
      </c>
      <c r="P123" s="461">
        <v>0</v>
      </c>
      <c r="Q123" s="461">
        <v>0</v>
      </c>
      <c r="R123" s="461">
        <v>0</v>
      </c>
      <c r="S123" s="463">
        <f>SUM(G123:R123)</f>
        <v>0</v>
      </c>
    </row>
    <row r="124" spans="3:19" ht="16" x14ac:dyDescent="0.2">
      <c r="C124" s="215" t="s">
        <v>431</v>
      </c>
      <c r="D124" s="103"/>
      <c r="E124" s="56"/>
      <c r="F124" s="56"/>
      <c r="G124" s="461">
        <v>0</v>
      </c>
      <c r="H124" s="461">
        <v>0</v>
      </c>
      <c r="I124" s="461">
        <v>0</v>
      </c>
      <c r="J124" s="461">
        <v>0</v>
      </c>
      <c r="K124" s="461">
        <v>0</v>
      </c>
      <c r="L124" s="461">
        <v>0</v>
      </c>
      <c r="M124" s="461">
        <v>0</v>
      </c>
      <c r="N124" s="461">
        <v>0</v>
      </c>
      <c r="O124" s="461">
        <v>0</v>
      </c>
      <c r="P124" s="461">
        <v>0</v>
      </c>
      <c r="Q124" s="461">
        <v>0</v>
      </c>
      <c r="R124" s="461">
        <v>0</v>
      </c>
      <c r="S124" s="463">
        <f>SUM(G124:R124)</f>
        <v>0</v>
      </c>
    </row>
    <row r="125" spans="3:19" ht="14" x14ac:dyDescent="0.15">
      <c r="C125" s="180"/>
      <c r="D125" s="56"/>
      <c r="E125" s="56"/>
      <c r="F125" s="56"/>
      <c r="G125" s="464"/>
      <c r="H125" s="464"/>
      <c r="I125" s="464"/>
      <c r="J125" s="464"/>
      <c r="K125" s="464"/>
      <c r="L125" s="464"/>
      <c r="M125" s="464"/>
      <c r="N125" s="464"/>
      <c r="O125" s="464"/>
      <c r="P125" s="464"/>
      <c r="Q125" s="464"/>
      <c r="R125" s="464"/>
      <c r="S125" s="465"/>
    </row>
    <row r="126" spans="3:19" ht="14" x14ac:dyDescent="0.15">
      <c r="C126" s="180"/>
      <c r="D126" s="56"/>
      <c r="E126" s="56"/>
      <c r="F126" s="56"/>
      <c r="G126" s="464"/>
      <c r="H126" s="464"/>
      <c r="I126" s="464"/>
      <c r="J126" s="464"/>
      <c r="K126" s="464"/>
      <c r="L126" s="464"/>
      <c r="M126" s="464"/>
      <c r="N126" s="464"/>
      <c r="O126" s="464"/>
      <c r="P126" s="464"/>
      <c r="Q126" s="464"/>
      <c r="R126" s="464"/>
      <c r="S126" s="465"/>
    </row>
    <row r="127" spans="3:19" ht="16" x14ac:dyDescent="0.2">
      <c r="C127" s="398" t="s">
        <v>52</v>
      </c>
      <c r="D127" s="100"/>
      <c r="E127" s="30"/>
      <c r="F127" s="30"/>
      <c r="G127" s="224"/>
      <c r="H127" s="466"/>
      <c r="I127" s="466"/>
      <c r="J127" s="466"/>
      <c r="K127" s="466"/>
      <c r="L127" s="466"/>
      <c r="M127" s="466"/>
      <c r="N127" s="466"/>
      <c r="O127" s="466"/>
      <c r="P127" s="466"/>
      <c r="Q127" s="466"/>
      <c r="R127" s="466"/>
      <c r="S127" s="467"/>
    </row>
    <row r="128" spans="3:19" ht="16" x14ac:dyDescent="0.2">
      <c r="C128" s="215" t="s">
        <v>113</v>
      </c>
      <c r="D128" s="103"/>
      <c r="E128" s="56"/>
      <c r="F128" s="56"/>
      <c r="G128" s="461">
        <v>0</v>
      </c>
      <c r="H128" s="461">
        <v>0</v>
      </c>
      <c r="I128" s="461">
        <v>0</v>
      </c>
      <c r="J128" s="461">
        <v>0</v>
      </c>
      <c r="K128" s="461">
        <v>0</v>
      </c>
      <c r="L128" s="461">
        <v>0</v>
      </c>
      <c r="M128" s="461">
        <v>0</v>
      </c>
      <c r="N128" s="461">
        <v>0</v>
      </c>
      <c r="O128" s="461">
        <v>0</v>
      </c>
      <c r="P128" s="461">
        <v>0</v>
      </c>
      <c r="Q128" s="461">
        <v>0</v>
      </c>
      <c r="R128" s="461">
        <v>0</v>
      </c>
      <c r="S128" s="462">
        <f>SUM(G128:R128)</f>
        <v>0</v>
      </c>
    </row>
    <row r="129" spans="3:19" ht="16" x14ac:dyDescent="0.2">
      <c r="C129" s="220" t="s">
        <v>424</v>
      </c>
      <c r="D129" s="103"/>
      <c r="E129" s="56"/>
      <c r="F129" s="56"/>
      <c r="G129" s="461">
        <v>0</v>
      </c>
      <c r="H129" s="461">
        <v>0</v>
      </c>
      <c r="I129" s="461">
        <v>0</v>
      </c>
      <c r="J129" s="461">
        <v>0</v>
      </c>
      <c r="K129" s="461">
        <v>0</v>
      </c>
      <c r="L129" s="461">
        <v>0</v>
      </c>
      <c r="M129" s="461">
        <v>0</v>
      </c>
      <c r="N129" s="461">
        <v>0</v>
      </c>
      <c r="O129" s="461">
        <v>0</v>
      </c>
      <c r="P129" s="461">
        <v>0</v>
      </c>
      <c r="Q129" s="461">
        <v>0</v>
      </c>
      <c r="R129" s="461">
        <v>0</v>
      </c>
      <c r="S129" s="463">
        <f>SUM(G129:R129)</f>
        <v>0</v>
      </c>
    </row>
    <row r="130" spans="3:19" ht="16" x14ac:dyDescent="0.2">
      <c r="C130" s="220" t="s">
        <v>148</v>
      </c>
      <c r="D130" s="103"/>
      <c r="E130" s="56"/>
      <c r="F130" s="56"/>
      <c r="G130" s="461">
        <v>0</v>
      </c>
      <c r="H130" s="461">
        <v>0</v>
      </c>
      <c r="I130" s="461">
        <v>0</v>
      </c>
      <c r="J130" s="461">
        <v>0</v>
      </c>
      <c r="K130" s="461">
        <v>0</v>
      </c>
      <c r="L130" s="461">
        <v>0</v>
      </c>
      <c r="M130" s="461">
        <v>0</v>
      </c>
      <c r="N130" s="461">
        <v>0</v>
      </c>
      <c r="O130" s="461">
        <v>0</v>
      </c>
      <c r="P130" s="461">
        <v>0</v>
      </c>
      <c r="Q130" s="461">
        <v>0</v>
      </c>
      <c r="R130" s="461">
        <v>0</v>
      </c>
      <c r="S130" s="463">
        <f>SUM(G130:R130)</f>
        <v>0</v>
      </c>
    </row>
    <row r="131" spans="3:19" ht="16" x14ac:dyDescent="0.2">
      <c r="C131" s="215" t="s">
        <v>189</v>
      </c>
      <c r="D131" s="103"/>
      <c r="E131" s="56"/>
      <c r="F131" s="56"/>
      <c r="G131" s="461">
        <v>0</v>
      </c>
      <c r="H131" s="461">
        <v>0</v>
      </c>
      <c r="I131" s="461">
        <v>0</v>
      </c>
      <c r="J131" s="461">
        <v>0</v>
      </c>
      <c r="K131" s="461">
        <v>0</v>
      </c>
      <c r="L131" s="461">
        <v>0</v>
      </c>
      <c r="M131" s="461">
        <v>0</v>
      </c>
      <c r="N131" s="461">
        <v>0</v>
      </c>
      <c r="O131" s="461">
        <v>0</v>
      </c>
      <c r="P131" s="461">
        <v>0</v>
      </c>
      <c r="Q131" s="461">
        <v>0</v>
      </c>
      <c r="R131" s="461">
        <v>0</v>
      </c>
      <c r="S131" s="463">
        <f>SUM(G131:R131)</f>
        <v>0</v>
      </c>
    </row>
    <row r="132" spans="3:19" ht="17" thickBot="1" x14ac:dyDescent="0.25">
      <c r="C132" s="360" t="s">
        <v>431</v>
      </c>
      <c r="D132" s="361"/>
      <c r="E132" s="361"/>
      <c r="F132" s="361"/>
      <c r="G132" s="461">
        <v>0</v>
      </c>
      <c r="H132" s="461">
        <v>0</v>
      </c>
      <c r="I132" s="461">
        <v>0</v>
      </c>
      <c r="J132" s="461">
        <v>0</v>
      </c>
      <c r="K132" s="461">
        <v>0</v>
      </c>
      <c r="L132" s="461">
        <v>0</v>
      </c>
      <c r="M132" s="461">
        <v>0</v>
      </c>
      <c r="N132" s="461">
        <v>0</v>
      </c>
      <c r="O132" s="461">
        <v>0</v>
      </c>
      <c r="P132" s="461">
        <v>0</v>
      </c>
      <c r="Q132" s="461">
        <v>0</v>
      </c>
      <c r="R132" s="461">
        <v>0</v>
      </c>
      <c r="S132" s="468">
        <f>SUM(G132:R132)</f>
        <v>0</v>
      </c>
    </row>
  </sheetData>
  <sheetProtection sheet="1" objects="1" scenarios="1"/>
  <mergeCells count="14">
    <mergeCell ref="D16:G17"/>
    <mergeCell ref="C102:G104"/>
    <mergeCell ref="C94:G96"/>
    <mergeCell ref="C98:G100"/>
    <mergeCell ref="D19:G21"/>
    <mergeCell ref="D22:G24"/>
    <mergeCell ref="D25:G25"/>
    <mergeCell ref="C89:G90"/>
    <mergeCell ref="C91:G92"/>
    <mergeCell ref="D6:G7"/>
    <mergeCell ref="D13:G14"/>
    <mergeCell ref="E1:G1"/>
    <mergeCell ref="E2:G2"/>
    <mergeCell ref="E3:G3"/>
  </mergeCells>
  <phoneticPr fontId="0" type="noConversion"/>
  <printOptions horizontalCentered="1"/>
  <pageMargins left="0.25" right="0.25" top="1" bottom="1" header="0.5" footer="0.5"/>
  <pageSetup scale="32" orientation="portrait" blackAndWhite="1" horizontalDpi="4294967294" verticalDpi="300" r:id="rId1"/>
  <headerFooter alignWithMargins="0">
    <oddFooter>&amp;C&amp;"Times New Roman,Regular"&amp;12Appendix</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50" r:id="rId4" name="Button 26">
              <controlPr defaultSize="0" print="0" autoFill="0" autoPict="0" macro="[0]!Print_wkst_1_instr">
                <anchor moveWithCells="1">
                  <from>
                    <xdr:col>2</xdr:col>
                    <xdr:colOff>0</xdr:colOff>
                    <xdr:row>0</xdr:row>
                    <xdr:rowOff>177800</xdr:rowOff>
                  </from>
                  <to>
                    <xdr:col>3</xdr:col>
                    <xdr:colOff>1282700</xdr:colOff>
                    <xdr:row>2</xdr:row>
                    <xdr:rowOff>0</xdr:rowOff>
                  </to>
                </anchor>
              </controlPr>
            </control>
          </mc:Choice>
          <mc:Fallback/>
        </mc:AlternateContent>
        <mc:AlternateContent xmlns:mc="http://schemas.openxmlformats.org/markup-compatibility/2006">
          <mc:Choice Requires="x14">
            <control shapeId="1052" r:id="rId5" name="Button 28">
              <controlPr defaultSize="0" print="0" autoFill="0" autoPict="0" macro="[0]!Print_Hist_Bal_Sheet">
                <anchor moveWithCells="1">
                  <from>
                    <xdr:col>2</xdr:col>
                    <xdr:colOff>0</xdr:colOff>
                    <xdr:row>26</xdr:row>
                    <xdr:rowOff>0</xdr:rowOff>
                  </from>
                  <to>
                    <xdr:col>3</xdr:col>
                    <xdr:colOff>1790700</xdr:colOff>
                    <xdr:row>27</xdr:row>
                    <xdr:rowOff>0</xdr:rowOff>
                  </to>
                </anchor>
              </controlPr>
            </control>
          </mc:Choice>
          <mc:Fallback/>
        </mc:AlternateContent>
        <mc:AlternateContent xmlns:mc="http://schemas.openxmlformats.org/markup-compatibility/2006">
          <mc:Choice Requires="x14">
            <control shapeId="1055" r:id="rId6" name="Button 31">
              <controlPr defaultSize="0" print="0" autoFill="0" autoPict="0" macro="[0]!Print_Payoff_Instructions">
                <anchor moveWithCells="1">
                  <from>
                    <xdr:col>2</xdr:col>
                    <xdr:colOff>0</xdr:colOff>
                    <xdr:row>85</xdr:row>
                    <xdr:rowOff>0</xdr:rowOff>
                  </from>
                  <to>
                    <xdr:col>3</xdr:col>
                    <xdr:colOff>1549400</xdr:colOff>
                    <xdr:row>86</xdr:row>
                    <xdr:rowOff>25400</xdr:rowOff>
                  </to>
                </anchor>
              </controlPr>
            </control>
          </mc:Choice>
          <mc:Fallback/>
        </mc:AlternateContent>
        <mc:AlternateContent xmlns:mc="http://schemas.openxmlformats.org/markup-compatibility/2006">
          <mc:Choice Requires="x14">
            <control shapeId="1056" r:id="rId7" name="Button 32">
              <controlPr defaultSize="0" print="0" autoFill="0" autoPict="0" macro="[0]!Print_Payoff_Schedule">
                <anchor moveWithCells="1">
                  <from>
                    <xdr:col>2</xdr:col>
                    <xdr:colOff>0</xdr:colOff>
                    <xdr:row>105</xdr:row>
                    <xdr:rowOff>177800</xdr:rowOff>
                  </from>
                  <to>
                    <xdr:col>3</xdr:col>
                    <xdr:colOff>1511300</xdr:colOff>
                    <xdr:row>107</xdr:row>
                    <xdr:rowOff>0</xdr:rowOff>
                  </to>
                </anchor>
              </controlPr>
            </control>
          </mc:Choice>
          <mc:Fallback/>
        </mc:AlternateContent>
      </controls>
    </mc:Choice>
    <mc:Fallback/>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pageSetUpPr fitToPage="1"/>
  </sheetPr>
  <dimension ref="B1:I94"/>
  <sheetViews>
    <sheetView workbookViewId="0"/>
  </sheetViews>
  <sheetFormatPr baseColWidth="10" defaultColWidth="8.83203125" defaultRowHeight="16" x14ac:dyDescent="0.2"/>
  <cols>
    <col min="1" max="1" width="5.6640625" customWidth="1"/>
    <col min="2" max="2" width="8.33203125" style="12" customWidth="1"/>
    <col min="3" max="7" width="8.83203125" style="12"/>
    <col min="8" max="8" width="12.6640625" style="12" customWidth="1"/>
    <col min="9" max="9" width="8.83203125" style="12"/>
  </cols>
  <sheetData>
    <row r="1" spans="2:9" x14ac:dyDescent="0.2">
      <c r="G1" s="627" t="s">
        <v>527</v>
      </c>
      <c r="H1" s="627"/>
      <c r="I1" s="627"/>
    </row>
    <row r="3" spans="2:9" ht="17" thickBot="1" x14ac:dyDescent="0.25">
      <c r="B3" s="12" t="s">
        <v>595</v>
      </c>
    </row>
    <row r="4" spans="2:9" x14ac:dyDescent="0.2">
      <c r="B4" s="166" t="s">
        <v>528</v>
      </c>
      <c r="C4" s="13"/>
      <c r="D4" s="14"/>
      <c r="E4" s="14"/>
      <c r="F4" s="79"/>
      <c r="G4" s="13"/>
      <c r="H4" s="14"/>
      <c r="I4" s="15"/>
    </row>
    <row r="5" spans="2:9" x14ac:dyDescent="0.2">
      <c r="B5" s="484"/>
      <c r="C5" s="17"/>
      <c r="D5" s="18"/>
      <c r="E5" s="18"/>
      <c r="F5" s="485"/>
      <c r="G5" s="17"/>
      <c r="H5" s="18"/>
      <c r="I5" s="19"/>
    </row>
    <row r="6" spans="2:9" x14ac:dyDescent="0.2">
      <c r="B6" s="276" t="s">
        <v>308</v>
      </c>
      <c r="C6" s="469"/>
      <c r="D6" s="469"/>
      <c r="E6" s="469"/>
      <c r="F6" s="469"/>
      <c r="G6" s="469"/>
      <c r="H6" s="469"/>
      <c r="I6" s="406"/>
    </row>
    <row r="7" spans="2:9" x14ac:dyDescent="0.2">
      <c r="B7" s="276" t="s">
        <v>670</v>
      </c>
      <c r="C7" s="469"/>
      <c r="D7" s="469"/>
      <c r="E7" s="469"/>
      <c r="F7" s="469"/>
      <c r="G7" s="469"/>
      <c r="H7" s="469"/>
      <c r="I7" s="406"/>
    </row>
    <row r="8" spans="2:9" x14ac:dyDescent="0.2">
      <c r="B8" s="571" t="s">
        <v>307</v>
      </c>
      <c r="C8" s="642"/>
      <c r="D8" s="642"/>
      <c r="E8" s="642"/>
      <c r="F8" s="642"/>
      <c r="G8" s="642"/>
      <c r="H8" s="642"/>
      <c r="I8" s="588"/>
    </row>
    <row r="9" spans="2:9" x14ac:dyDescent="0.2">
      <c r="B9" s="589"/>
      <c r="C9" s="642"/>
      <c r="D9" s="642"/>
      <c r="E9" s="642"/>
      <c r="F9" s="642"/>
      <c r="G9" s="642"/>
      <c r="H9" s="642"/>
      <c r="I9" s="588"/>
    </row>
    <row r="10" spans="2:9" x14ac:dyDescent="0.2">
      <c r="B10" s="16"/>
      <c r="C10" s="17"/>
      <c r="D10" s="411"/>
      <c r="E10" s="411"/>
      <c r="F10" s="411"/>
      <c r="G10" s="411"/>
      <c r="H10" s="411"/>
      <c r="I10" s="291"/>
    </row>
    <row r="11" spans="2:9" ht="15.75" customHeight="1" x14ac:dyDescent="0.2">
      <c r="B11" s="20" t="s">
        <v>17</v>
      </c>
      <c r="C11" s="621" t="s">
        <v>217</v>
      </c>
      <c r="D11" s="637"/>
      <c r="E11" s="637"/>
      <c r="F11" s="637"/>
      <c r="G11" s="637"/>
      <c r="H11" s="637"/>
      <c r="I11" s="612"/>
    </row>
    <row r="12" spans="2:9" x14ac:dyDescent="0.2">
      <c r="B12" s="16"/>
      <c r="C12" s="637"/>
      <c r="D12" s="637"/>
      <c r="E12" s="637"/>
      <c r="F12" s="637"/>
      <c r="G12" s="637"/>
      <c r="H12" s="637"/>
      <c r="I12" s="612"/>
    </row>
    <row r="13" spans="2:9" x14ac:dyDescent="0.2">
      <c r="B13" s="16"/>
      <c r="C13" s="637"/>
      <c r="D13" s="637"/>
      <c r="E13" s="637"/>
      <c r="F13" s="637"/>
      <c r="G13" s="637"/>
      <c r="H13" s="637"/>
      <c r="I13" s="612"/>
    </row>
    <row r="14" spans="2:9" x14ac:dyDescent="0.2">
      <c r="B14" s="16"/>
      <c r="C14" s="643" t="s">
        <v>218</v>
      </c>
      <c r="D14" s="643"/>
      <c r="E14" s="643"/>
      <c r="F14" s="643"/>
      <c r="G14" s="643"/>
      <c r="H14" s="643"/>
      <c r="I14" s="644"/>
    </row>
    <row r="15" spans="2:9" x14ac:dyDescent="0.2">
      <c r="B15" s="16"/>
      <c r="C15" s="643"/>
      <c r="D15" s="643"/>
      <c r="E15" s="643"/>
      <c r="F15" s="643"/>
      <c r="G15" s="643"/>
      <c r="H15" s="643"/>
      <c r="I15" s="644"/>
    </row>
    <row r="16" spans="2:9" x14ac:dyDescent="0.2">
      <c r="B16" s="16"/>
      <c r="C16" s="17"/>
      <c r="D16" s="18"/>
      <c r="E16" s="18"/>
      <c r="F16" s="80"/>
      <c r="G16" s="17"/>
      <c r="H16" s="18"/>
      <c r="I16" s="19"/>
    </row>
    <row r="17" spans="2:9" ht="15.75" customHeight="1" x14ac:dyDescent="0.2">
      <c r="B17" s="20" t="s">
        <v>18</v>
      </c>
      <c r="C17" s="621" t="s">
        <v>299</v>
      </c>
      <c r="D17" s="637"/>
      <c r="E17" s="637"/>
      <c r="F17" s="637"/>
      <c r="G17" s="637"/>
      <c r="H17" s="637"/>
      <c r="I17" s="612"/>
    </row>
    <row r="18" spans="2:9" x14ac:dyDescent="0.2">
      <c r="B18" s="21"/>
      <c r="C18" s="637"/>
      <c r="D18" s="637"/>
      <c r="E18" s="637"/>
      <c r="F18" s="637"/>
      <c r="G18" s="637"/>
      <c r="H18" s="637"/>
      <c r="I18" s="612"/>
    </row>
    <row r="19" spans="2:9" x14ac:dyDescent="0.2">
      <c r="B19" s="22"/>
      <c r="C19" s="637"/>
      <c r="D19" s="637"/>
      <c r="E19" s="637"/>
      <c r="F19" s="637"/>
      <c r="G19" s="637"/>
      <c r="H19" s="637"/>
      <c r="I19" s="612"/>
    </row>
    <row r="20" spans="2:9" x14ac:dyDescent="0.2">
      <c r="B20" s="22"/>
      <c r="C20" s="18"/>
      <c r="D20" s="18"/>
      <c r="E20" s="18"/>
      <c r="F20" s="18"/>
      <c r="G20" s="18"/>
      <c r="H20" s="18"/>
      <c r="I20" s="19"/>
    </row>
    <row r="21" spans="2:9" x14ac:dyDescent="0.2">
      <c r="B21" s="23" t="s">
        <v>603</v>
      </c>
      <c r="C21" s="641" t="s">
        <v>300</v>
      </c>
      <c r="D21" s="637"/>
      <c r="E21" s="637"/>
      <c r="F21" s="637"/>
      <c r="G21" s="637"/>
      <c r="H21" s="637"/>
      <c r="I21" s="612"/>
    </row>
    <row r="22" spans="2:9" x14ac:dyDescent="0.2">
      <c r="B22" s="23"/>
      <c r="C22" s="637"/>
      <c r="D22" s="637"/>
      <c r="E22" s="637"/>
      <c r="F22" s="637"/>
      <c r="G22" s="637"/>
      <c r="H22" s="637"/>
      <c r="I22" s="612"/>
    </row>
    <row r="23" spans="2:9" x14ac:dyDescent="0.2">
      <c r="B23" s="23"/>
      <c r="C23" s="55"/>
      <c r="D23" s="18"/>
      <c r="E23" s="81"/>
      <c r="F23" s="82"/>
      <c r="G23" s="55"/>
      <c r="H23" s="18"/>
      <c r="I23" s="24"/>
    </row>
    <row r="24" spans="2:9" x14ac:dyDescent="0.2">
      <c r="B24" s="23" t="s">
        <v>604</v>
      </c>
      <c r="C24" s="638" t="s">
        <v>302</v>
      </c>
      <c r="D24" s="639"/>
      <c r="E24" s="639"/>
      <c r="F24" s="639"/>
      <c r="G24" s="639"/>
      <c r="H24" s="639"/>
      <c r="I24" s="640"/>
    </row>
    <row r="25" spans="2:9" x14ac:dyDescent="0.2">
      <c r="B25" s="22"/>
      <c r="C25" s="639"/>
      <c r="D25" s="639"/>
      <c r="E25" s="639"/>
      <c r="F25" s="639"/>
      <c r="G25" s="639"/>
      <c r="H25" s="639"/>
      <c r="I25" s="640"/>
    </row>
    <row r="26" spans="2:9" x14ac:dyDescent="0.2">
      <c r="B26" s="22"/>
      <c r="C26" s="639"/>
      <c r="D26" s="639"/>
      <c r="E26" s="639"/>
      <c r="F26" s="639"/>
      <c r="G26" s="639"/>
      <c r="H26" s="639"/>
      <c r="I26" s="640"/>
    </row>
    <row r="27" spans="2:9" x14ac:dyDescent="0.2">
      <c r="B27" s="22"/>
      <c r="C27" s="491"/>
      <c r="D27" s="491"/>
      <c r="E27" s="491"/>
      <c r="F27" s="491"/>
      <c r="G27" s="491"/>
      <c r="H27" s="491"/>
      <c r="I27" s="492"/>
    </row>
    <row r="28" spans="2:9" x14ac:dyDescent="0.2">
      <c r="B28" s="23" t="s">
        <v>303</v>
      </c>
      <c r="C28" s="621" t="s">
        <v>301</v>
      </c>
      <c r="D28" s="637"/>
      <c r="E28" s="637"/>
      <c r="F28" s="637"/>
      <c r="G28" s="637"/>
      <c r="H28" s="637"/>
      <c r="I28" s="612"/>
    </row>
    <row r="29" spans="2:9" x14ac:dyDescent="0.2">
      <c r="B29" s="22"/>
      <c r="C29" s="637"/>
      <c r="D29" s="637"/>
      <c r="E29" s="637"/>
      <c r="F29" s="637"/>
      <c r="G29" s="637"/>
      <c r="H29" s="637"/>
      <c r="I29" s="612"/>
    </row>
    <row r="30" spans="2:9" x14ac:dyDescent="0.2">
      <c r="B30" s="22"/>
      <c r="C30" s="637"/>
      <c r="D30" s="637"/>
      <c r="E30" s="637"/>
      <c r="F30" s="637"/>
      <c r="G30" s="637"/>
      <c r="H30" s="637"/>
      <c r="I30" s="612"/>
    </row>
    <row r="31" spans="2:9" x14ac:dyDescent="0.2">
      <c r="B31" s="22"/>
      <c r="C31" s="391"/>
      <c r="D31" s="391"/>
      <c r="E31" s="391"/>
      <c r="F31" s="391"/>
      <c r="G31" s="391"/>
      <c r="H31" s="391"/>
      <c r="I31" s="326"/>
    </row>
    <row r="32" spans="2:9" x14ac:dyDescent="0.2">
      <c r="B32" s="23" t="s">
        <v>609</v>
      </c>
      <c r="C32" s="621" t="s">
        <v>683</v>
      </c>
      <c r="D32" s="637"/>
      <c r="E32" s="637"/>
      <c r="F32" s="637"/>
      <c r="G32" s="637"/>
      <c r="H32" s="637"/>
      <c r="I32" s="612"/>
    </row>
    <row r="33" spans="2:9" x14ac:dyDescent="0.2">
      <c r="B33" s="22"/>
      <c r="C33" s="637"/>
      <c r="D33" s="637"/>
      <c r="E33" s="637"/>
      <c r="F33" s="637"/>
      <c r="G33" s="637"/>
      <c r="H33" s="637"/>
      <c r="I33" s="612"/>
    </row>
    <row r="34" spans="2:9" x14ac:dyDescent="0.2">
      <c r="B34" s="22"/>
      <c r="C34" s="637"/>
      <c r="D34" s="637"/>
      <c r="E34" s="637"/>
      <c r="F34" s="637"/>
      <c r="G34" s="637"/>
      <c r="H34" s="637"/>
      <c r="I34" s="612"/>
    </row>
    <row r="35" spans="2:9" x14ac:dyDescent="0.2">
      <c r="B35" s="22"/>
      <c r="C35" s="409"/>
      <c r="D35" s="409"/>
      <c r="E35" s="409"/>
      <c r="F35" s="409"/>
      <c r="G35" s="409"/>
      <c r="H35" s="409"/>
      <c r="I35" s="410"/>
    </row>
    <row r="36" spans="2:9" ht="17" thickBot="1" x14ac:dyDescent="0.25">
      <c r="B36" s="204" t="s">
        <v>610</v>
      </c>
      <c r="C36" s="300" t="s">
        <v>459</v>
      </c>
      <c r="D36" s="300"/>
      <c r="E36" s="300"/>
      <c r="F36" s="300"/>
      <c r="G36" s="300"/>
      <c r="H36" s="300"/>
      <c r="I36" s="396"/>
    </row>
    <row r="40" spans="2:9" x14ac:dyDescent="0.2">
      <c r="B40" s="27" t="s">
        <v>16</v>
      </c>
    </row>
    <row r="41" spans="2:9" x14ac:dyDescent="0.2">
      <c r="B41" s="28" t="str">
        <f>'Company Info'!E9</f>
        <v>My Company</v>
      </c>
    </row>
    <row r="42" spans="2:9" x14ac:dyDescent="0.2">
      <c r="B42" s="249"/>
      <c r="C42" s="167"/>
      <c r="D42" s="167"/>
      <c r="E42" s="167"/>
      <c r="F42" s="167"/>
      <c r="G42" s="167"/>
      <c r="H42" s="250"/>
      <c r="I42" s="40"/>
    </row>
    <row r="43" spans="2:9" x14ac:dyDescent="0.2">
      <c r="H43" s="50"/>
    </row>
    <row r="44" spans="2:9" x14ac:dyDescent="0.2">
      <c r="B44" s="27" t="s">
        <v>529</v>
      </c>
      <c r="H44" s="50"/>
    </row>
    <row r="45" spans="2:9" x14ac:dyDescent="0.2">
      <c r="B45" s="12" t="s">
        <v>14</v>
      </c>
      <c r="H45" s="232">
        <v>0</v>
      </c>
    </row>
    <row r="46" spans="2:9" x14ac:dyDescent="0.2">
      <c r="B46" s="12" t="s">
        <v>15</v>
      </c>
      <c r="H46" s="232">
        <v>0</v>
      </c>
    </row>
    <row r="47" spans="2:9" x14ac:dyDescent="0.2">
      <c r="B47" s="12" t="s">
        <v>90</v>
      </c>
      <c r="H47" s="232">
        <v>0</v>
      </c>
    </row>
    <row r="48" spans="2:9" x14ac:dyDescent="0.2">
      <c r="B48" s="27" t="s">
        <v>530</v>
      </c>
      <c r="H48" s="51">
        <f>SUM(H45:H47)</f>
        <v>0</v>
      </c>
    </row>
    <row r="49" spans="2:8" x14ac:dyDescent="0.2">
      <c r="B49" s="27"/>
      <c r="H49" s="85"/>
    </row>
    <row r="50" spans="2:8" x14ac:dyDescent="0.2">
      <c r="B50" s="27" t="s">
        <v>531</v>
      </c>
    </row>
    <row r="51" spans="2:8" x14ac:dyDescent="0.2">
      <c r="B51" s="27" t="s">
        <v>414</v>
      </c>
      <c r="H51" s="50"/>
    </row>
    <row r="52" spans="2:8" x14ac:dyDescent="0.2">
      <c r="B52" s="12" t="s">
        <v>198</v>
      </c>
      <c r="H52" s="232">
        <v>0</v>
      </c>
    </row>
    <row r="53" spans="2:8" x14ac:dyDescent="0.2">
      <c r="B53" s="12" t="s">
        <v>199</v>
      </c>
      <c r="H53" s="232">
        <v>0</v>
      </c>
    </row>
    <row r="54" spans="2:8" x14ac:dyDescent="0.2">
      <c r="B54" s="12" t="s">
        <v>200</v>
      </c>
      <c r="H54" s="232">
        <v>0</v>
      </c>
    </row>
    <row r="55" spans="2:8" x14ac:dyDescent="0.2">
      <c r="B55" s="12" t="s">
        <v>201</v>
      </c>
      <c r="H55" s="232">
        <v>0</v>
      </c>
    </row>
    <row r="56" spans="2:8" x14ac:dyDescent="0.2">
      <c r="B56" s="27" t="s">
        <v>63</v>
      </c>
      <c r="H56" s="51">
        <f>SUM(H52:H55)</f>
        <v>0</v>
      </c>
    </row>
    <row r="57" spans="2:8" x14ac:dyDescent="0.2">
      <c r="H57" s="50"/>
    </row>
    <row r="58" spans="2:8" x14ac:dyDescent="0.2">
      <c r="B58" s="27" t="s">
        <v>313</v>
      </c>
      <c r="H58" s="50"/>
    </row>
    <row r="59" spans="2:8" x14ac:dyDescent="0.2">
      <c r="B59" s="12" t="s">
        <v>314</v>
      </c>
      <c r="H59" s="232">
        <v>0</v>
      </c>
    </row>
    <row r="60" spans="2:8" x14ac:dyDescent="0.2">
      <c r="H60" s="50"/>
    </row>
    <row r="61" spans="2:8" x14ac:dyDescent="0.2">
      <c r="B61" s="27" t="s">
        <v>315</v>
      </c>
      <c r="H61" s="50"/>
    </row>
    <row r="62" spans="2:8" x14ac:dyDescent="0.2">
      <c r="B62" s="12" t="s">
        <v>80</v>
      </c>
      <c r="H62" s="232">
        <v>0</v>
      </c>
    </row>
    <row r="63" spans="2:8" x14ac:dyDescent="0.2">
      <c r="B63" s="12" t="s">
        <v>219</v>
      </c>
      <c r="H63" s="232">
        <v>0</v>
      </c>
    </row>
    <row r="64" spans="2:8" x14ac:dyDescent="0.2">
      <c r="B64" s="12" t="s">
        <v>145</v>
      </c>
      <c r="H64" s="232">
        <v>0</v>
      </c>
    </row>
    <row r="65" spans="2:8" x14ac:dyDescent="0.2">
      <c r="B65" s="12" t="s">
        <v>316</v>
      </c>
      <c r="H65" s="232">
        <v>0</v>
      </c>
    </row>
    <row r="66" spans="2:8" x14ac:dyDescent="0.2">
      <c r="B66" s="12" t="s">
        <v>317</v>
      </c>
      <c r="H66" s="232">
        <v>0</v>
      </c>
    </row>
    <row r="67" spans="2:8" x14ac:dyDescent="0.2">
      <c r="B67" s="12" t="s">
        <v>220</v>
      </c>
      <c r="H67" s="232">
        <v>0</v>
      </c>
    </row>
    <row r="68" spans="2:8" x14ac:dyDescent="0.2">
      <c r="B68" s="12" t="s">
        <v>318</v>
      </c>
      <c r="H68" s="232">
        <v>0</v>
      </c>
    </row>
    <row r="69" spans="2:8" x14ac:dyDescent="0.2">
      <c r="B69" s="27" t="s">
        <v>221</v>
      </c>
      <c r="H69" s="51">
        <f>SUM(H62:H68)</f>
        <v>0</v>
      </c>
    </row>
    <row r="70" spans="2:8" x14ac:dyDescent="0.2">
      <c r="B70" s="27"/>
      <c r="H70" s="85"/>
    </row>
    <row r="71" spans="2:8" x14ac:dyDescent="0.2">
      <c r="B71" s="27" t="s">
        <v>222</v>
      </c>
      <c r="H71" s="50"/>
    </row>
    <row r="72" spans="2:8" x14ac:dyDescent="0.2">
      <c r="B72" s="12" t="s">
        <v>202</v>
      </c>
      <c r="H72" s="232">
        <v>0</v>
      </c>
    </row>
    <row r="73" spans="2:8" x14ac:dyDescent="0.2">
      <c r="B73" s="12" t="s">
        <v>203</v>
      </c>
      <c r="H73" s="232">
        <v>0</v>
      </c>
    </row>
    <row r="74" spans="2:8" x14ac:dyDescent="0.2">
      <c r="B74" s="12" t="s">
        <v>204</v>
      </c>
      <c r="H74" s="232">
        <v>0</v>
      </c>
    </row>
    <row r="75" spans="2:8" x14ac:dyDescent="0.2">
      <c r="B75" s="12" t="s">
        <v>205</v>
      </c>
      <c r="H75" s="232">
        <v>0</v>
      </c>
    </row>
    <row r="76" spans="2:8" x14ac:dyDescent="0.2">
      <c r="B76" s="12" t="s">
        <v>206</v>
      </c>
      <c r="H76" s="232">
        <v>0</v>
      </c>
    </row>
    <row r="77" spans="2:8" x14ac:dyDescent="0.2">
      <c r="B77" s="12" t="s">
        <v>561</v>
      </c>
      <c r="H77" s="232">
        <v>0</v>
      </c>
    </row>
    <row r="78" spans="2:8" x14ac:dyDescent="0.2">
      <c r="B78" s="12" t="s">
        <v>207</v>
      </c>
      <c r="H78" s="232">
        <v>0</v>
      </c>
    </row>
    <row r="79" spans="2:8" x14ac:dyDescent="0.2">
      <c r="B79" s="12" t="s">
        <v>636</v>
      </c>
      <c r="H79" s="232">
        <v>0</v>
      </c>
    </row>
    <row r="80" spans="2:8" x14ac:dyDescent="0.2">
      <c r="B80" s="12" t="s">
        <v>564</v>
      </c>
      <c r="H80" s="232">
        <v>0</v>
      </c>
    </row>
    <row r="81" spans="2:8" x14ac:dyDescent="0.2">
      <c r="B81" s="12" t="s">
        <v>637</v>
      </c>
      <c r="H81" s="232">
        <v>0</v>
      </c>
    </row>
    <row r="82" spans="2:8" x14ac:dyDescent="0.2">
      <c r="B82" s="12" t="s">
        <v>208</v>
      </c>
      <c r="H82" s="412">
        <v>0</v>
      </c>
    </row>
    <row r="83" spans="2:8" x14ac:dyDescent="0.2">
      <c r="B83" s="12" t="s">
        <v>630</v>
      </c>
      <c r="H83" s="413"/>
    </row>
    <row r="84" spans="2:8" x14ac:dyDescent="0.2">
      <c r="B84" s="12" t="s">
        <v>629</v>
      </c>
      <c r="H84" s="239">
        <v>0</v>
      </c>
    </row>
    <row r="85" spans="2:8" x14ac:dyDescent="0.2">
      <c r="B85" s="12" t="s">
        <v>627</v>
      </c>
      <c r="H85" s="232">
        <v>0</v>
      </c>
    </row>
    <row r="86" spans="2:8" x14ac:dyDescent="0.2">
      <c r="B86" s="12" t="s">
        <v>628</v>
      </c>
      <c r="H86" s="232">
        <v>0</v>
      </c>
    </row>
    <row r="87" spans="2:8" x14ac:dyDescent="0.2">
      <c r="B87" s="12" t="s">
        <v>269</v>
      </c>
      <c r="H87" s="232">
        <v>0</v>
      </c>
    </row>
    <row r="88" spans="2:8" x14ac:dyDescent="0.2">
      <c r="B88" s="12" t="s">
        <v>209</v>
      </c>
      <c r="H88" s="232">
        <v>0</v>
      </c>
    </row>
    <row r="89" spans="2:8" x14ac:dyDescent="0.2">
      <c r="B89" s="12" t="s">
        <v>574</v>
      </c>
      <c r="H89" s="232">
        <v>0</v>
      </c>
    </row>
    <row r="90" spans="2:8" x14ac:dyDescent="0.2">
      <c r="B90" s="12" t="s">
        <v>210</v>
      </c>
      <c r="H90" s="232">
        <v>0</v>
      </c>
    </row>
    <row r="91" spans="2:8" x14ac:dyDescent="0.2">
      <c r="B91" s="12" t="s">
        <v>223</v>
      </c>
      <c r="H91" s="232">
        <v>0</v>
      </c>
    </row>
    <row r="92" spans="2:8" x14ac:dyDescent="0.2">
      <c r="B92" s="27" t="s">
        <v>224</v>
      </c>
      <c r="H92" s="51">
        <f>SUM(H72:H91)</f>
        <v>0</v>
      </c>
    </row>
    <row r="93" spans="2:8" x14ac:dyDescent="0.2">
      <c r="H93" s="50"/>
    </row>
    <row r="94" spans="2:8" x14ac:dyDescent="0.2">
      <c r="B94" s="27" t="s">
        <v>225</v>
      </c>
      <c r="H94" s="51">
        <f>+H56+H92+H59+H69</f>
        <v>0</v>
      </c>
    </row>
  </sheetData>
  <sheetProtection sheet="1" objects="1" scenarios="1"/>
  <mergeCells count="9">
    <mergeCell ref="C32:I34"/>
    <mergeCell ref="G1:I1"/>
    <mergeCell ref="C24:I26"/>
    <mergeCell ref="C17:I19"/>
    <mergeCell ref="C28:I30"/>
    <mergeCell ref="C21:I22"/>
    <mergeCell ref="B8:I9"/>
    <mergeCell ref="C14:I15"/>
    <mergeCell ref="C11:I13"/>
  </mergeCells>
  <phoneticPr fontId="0" type="noConversion"/>
  <printOptions horizontalCentered="1"/>
  <pageMargins left="0.25" right="0.25" top="1" bottom="1" header="0.5" footer="0.5"/>
  <pageSetup scale="44" orientation="portrait" blackAndWhite="1" horizontalDpi="300" verticalDpi="300" r:id="rId1"/>
  <headerFooter alignWithMargins="0">
    <oddFooter>&amp;C&amp;"Times New Roman,Regular"&amp;12Appendix</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0" r:id="rId4" name="Button 2">
              <controlPr defaultSize="0" print="0" autoFill="0" autoPict="0" macro="[0]!Print_wkst_2_instr">
                <anchor moveWithCells="1">
                  <from>
                    <xdr:col>1</xdr:col>
                    <xdr:colOff>0</xdr:colOff>
                    <xdr:row>0</xdr:row>
                    <xdr:rowOff>190500</xdr:rowOff>
                  </from>
                  <to>
                    <xdr:col>4</xdr:col>
                    <xdr:colOff>88900</xdr:colOff>
                    <xdr:row>2</xdr:row>
                    <xdr:rowOff>0</xdr:rowOff>
                  </to>
                </anchor>
              </controlPr>
            </control>
          </mc:Choice>
          <mc:Fallback/>
        </mc:AlternateContent>
        <mc:AlternateContent xmlns:mc="http://schemas.openxmlformats.org/markup-compatibility/2006">
          <mc:Choice Requires="x14">
            <control shapeId="2051" r:id="rId5" name="Button 3">
              <controlPr defaultSize="0" print="0" autoFill="0" autoPict="0" macro="[0]!Print_Start_Up_Exp">
                <anchor moveWithCells="1">
                  <from>
                    <xdr:col>1</xdr:col>
                    <xdr:colOff>0</xdr:colOff>
                    <xdr:row>37</xdr:row>
                    <xdr:rowOff>0</xdr:rowOff>
                  </from>
                  <to>
                    <xdr:col>3</xdr:col>
                    <xdr:colOff>584200</xdr:colOff>
                    <xdr:row>38</xdr:row>
                    <xdr:rowOff>12700</xdr:rowOff>
                  </to>
                </anchor>
              </controlPr>
            </control>
          </mc:Choice>
          <mc:Fallback/>
        </mc:AlternateContent>
      </controls>
    </mc:Choice>
    <mc:Fallback/>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enableFormatConditionsCalculation="0">
    <pageSetUpPr fitToPage="1"/>
  </sheetPr>
  <dimension ref="A1:Q160"/>
  <sheetViews>
    <sheetView workbookViewId="0"/>
  </sheetViews>
  <sheetFormatPr baseColWidth="10" defaultColWidth="8.83203125" defaultRowHeight="16" x14ac:dyDescent="0.2"/>
  <cols>
    <col min="1" max="1" width="2.6640625" style="50" customWidth="1"/>
    <col min="2" max="2" width="8.6640625" style="50" customWidth="1"/>
    <col min="3" max="3" width="21.6640625" style="50" customWidth="1"/>
    <col min="4" max="16" width="12.6640625" style="50" customWidth="1"/>
    <col min="17" max="17" width="100.6640625" customWidth="1"/>
  </cols>
  <sheetData>
    <row r="1" spans="2:15" ht="15.75" customHeight="1" x14ac:dyDescent="0.25">
      <c r="B1" s="102"/>
      <c r="F1" s="627" t="s">
        <v>527</v>
      </c>
      <c r="G1" s="627"/>
      <c r="H1" s="627"/>
      <c r="O1" s="87"/>
    </row>
    <row r="2" spans="2:15" ht="15.75" customHeight="1" x14ac:dyDescent="0.2">
      <c r="O2" s="87"/>
    </row>
    <row r="3" spans="2:15" ht="17" thickBot="1" x14ac:dyDescent="0.25">
      <c r="O3" s="87"/>
    </row>
    <row r="4" spans="2:15" x14ac:dyDescent="0.2">
      <c r="B4" s="168" t="s">
        <v>226</v>
      </c>
      <c r="C4" s="88"/>
      <c r="D4" s="88"/>
      <c r="E4" s="88"/>
      <c r="F4" s="88"/>
      <c r="G4" s="88"/>
      <c r="H4" s="89"/>
      <c r="O4" s="87"/>
    </row>
    <row r="5" spans="2:15" x14ac:dyDescent="0.2">
      <c r="B5" s="90"/>
      <c r="C5" s="91"/>
      <c r="D5" s="91"/>
      <c r="E5" s="91"/>
      <c r="F5" s="91"/>
      <c r="G5" s="91"/>
      <c r="H5" s="92"/>
      <c r="O5" s="85"/>
    </row>
    <row r="6" spans="2:15" ht="15.75" customHeight="1" x14ac:dyDescent="0.2">
      <c r="B6" s="169" t="s">
        <v>607</v>
      </c>
      <c r="C6" s="621" t="s">
        <v>671</v>
      </c>
      <c r="D6" s="611"/>
      <c r="E6" s="611"/>
      <c r="F6" s="611"/>
      <c r="G6" s="611"/>
      <c r="H6" s="612"/>
      <c r="O6" s="85"/>
    </row>
    <row r="7" spans="2:15" x14ac:dyDescent="0.2">
      <c r="B7" s="90"/>
      <c r="C7" s="611"/>
      <c r="D7" s="611"/>
      <c r="E7" s="611"/>
      <c r="F7" s="611"/>
      <c r="G7" s="611"/>
      <c r="H7" s="612"/>
      <c r="O7" s="85"/>
    </row>
    <row r="8" spans="2:15" x14ac:dyDescent="0.2">
      <c r="B8" s="90"/>
      <c r="C8" s="611"/>
      <c r="D8" s="611"/>
      <c r="E8" s="611"/>
      <c r="F8" s="611"/>
      <c r="G8" s="611"/>
      <c r="H8" s="612"/>
      <c r="O8" s="85"/>
    </row>
    <row r="9" spans="2:15" x14ac:dyDescent="0.2">
      <c r="B9" s="90"/>
      <c r="C9" s="318"/>
      <c r="D9" s="318"/>
      <c r="E9" s="418" t="s">
        <v>319</v>
      </c>
      <c r="F9" s="418" t="s">
        <v>359</v>
      </c>
      <c r="G9" s="418" t="s">
        <v>451</v>
      </c>
      <c r="H9" s="326"/>
      <c r="O9" s="85"/>
    </row>
    <row r="10" spans="2:15" x14ac:dyDescent="0.2">
      <c r="B10" s="90"/>
      <c r="C10" s="91" t="s">
        <v>57</v>
      </c>
      <c r="D10" s="91"/>
      <c r="E10" s="233">
        <v>1</v>
      </c>
      <c r="F10" s="233">
        <v>1</v>
      </c>
      <c r="G10" s="233">
        <v>1</v>
      </c>
      <c r="H10" s="92"/>
      <c r="O10" s="85"/>
    </row>
    <row r="11" spans="2:15" x14ac:dyDescent="0.2">
      <c r="B11" s="90"/>
      <c r="C11" s="91" t="s">
        <v>61</v>
      </c>
      <c r="D11" s="91"/>
      <c r="E11" s="346">
        <f>100%-E10</f>
        <v>0</v>
      </c>
      <c r="F11" s="346">
        <f>100%-F10</f>
        <v>0</v>
      </c>
      <c r="G11" s="346">
        <f>100%-G10</f>
        <v>0</v>
      </c>
      <c r="H11" s="92"/>
      <c r="O11" s="85"/>
    </row>
    <row r="12" spans="2:15" x14ac:dyDescent="0.2">
      <c r="B12" s="90"/>
      <c r="C12" s="91"/>
      <c r="D12" s="91"/>
      <c r="E12" s="83"/>
      <c r="F12" s="91"/>
      <c r="G12" s="91"/>
      <c r="H12" s="92"/>
      <c r="O12" s="85"/>
    </row>
    <row r="13" spans="2:15" ht="15.75" customHeight="1" x14ac:dyDescent="0.2">
      <c r="B13" s="169" t="s">
        <v>608</v>
      </c>
      <c r="C13" s="621" t="s">
        <v>468</v>
      </c>
      <c r="D13" s="611"/>
      <c r="E13" s="611"/>
      <c r="F13" s="611"/>
      <c r="G13" s="611"/>
      <c r="H13" s="612"/>
      <c r="O13" s="85"/>
    </row>
    <row r="14" spans="2:15" ht="15.75" customHeight="1" x14ac:dyDescent="0.2">
      <c r="B14" s="90"/>
      <c r="C14" s="611"/>
      <c r="D14" s="611"/>
      <c r="E14" s="611"/>
      <c r="F14" s="611"/>
      <c r="G14" s="611"/>
      <c r="H14" s="612"/>
      <c r="O14" s="85"/>
    </row>
    <row r="15" spans="2:15" ht="15.75" customHeight="1" x14ac:dyDescent="0.2">
      <c r="B15" s="90"/>
      <c r="C15" s="611"/>
      <c r="D15" s="611"/>
      <c r="E15" s="611"/>
      <c r="F15" s="611"/>
      <c r="G15" s="611"/>
      <c r="H15" s="612"/>
      <c r="O15" s="85"/>
    </row>
    <row r="16" spans="2:15" ht="15.75" customHeight="1" x14ac:dyDescent="0.2">
      <c r="B16" s="90"/>
      <c r="C16" s="91" t="s">
        <v>58</v>
      </c>
      <c r="D16" s="91"/>
      <c r="E16" s="345">
        <v>0</v>
      </c>
      <c r="F16" s="91"/>
      <c r="G16" s="91"/>
      <c r="H16" s="92"/>
      <c r="O16" s="85"/>
    </row>
    <row r="17" spans="2:15" x14ac:dyDescent="0.2">
      <c r="B17" s="90"/>
      <c r="C17" s="91"/>
      <c r="D17" s="91"/>
      <c r="E17" s="91"/>
      <c r="F17" s="91"/>
      <c r="G17" s="91"/>
      <c r="H17" s="92"/>
      <c r="O17" s="85"/>
    </row>
    <row r="18" spans="2:15" ht="15.75" customHeight="1" x14ac:dyDescent="0.2">
      <c r="B18" s="169" t="s">
        <v>603</v>
      </c>
      <c r="C18" s="621" t="s">
        <v>379</v>
      </c>
      <c r="D18" s="611"/>
      <c r="E18" s="611"/>
      <c r="F18" s="611"/>
      <c r="G18" s="611"/>
      <c r="H18" s="612"/>
      <c r="O18" s="85"/>
    </row>
    <row r="19" spans="2:15" x14ac:dyDescent="0.2">
      <c r="B19" s="90"/>
      <c r="C19" s="91" t="s">
        <v>59</v>
      </c>
      <c r="D19" s="91"/>
      <c r="E19" s="234">
        <v>0</v>
      </c>
      <c r="F19" s="91"/>
      <c r="G19" s="91"/>
      <c r="H19" s="92"/>
      <c r="O19" s="85"/>
    </row>
    <row r="20" spans="2:15" x14ac:dyDescent="0.2">
      <c r="B20" s="90"/>
      <c r="C20" s="91"/>
      <c r="D20" s="91"/>
      <c r="E20" s="83"/>
      <c r="F20" s="91"/>
      <c r="G20" s="91"/>
      <c r="H20" s="92"/>
      <c r="O20" s="85"/>
    </row>
    <row r="21" spans="2:15" ht="15.75" customHeight="1" x14ac:dyDescent="0.2">
      <c r="B21" s="169" t="s">
        <v>604</v>
      </c>
      <c r="C21" s="621" t="s">
        <v>672</v>
      </c>
      <c r="D21" s="611"/>
      <c r="E21" s="611"/>
      <c r="F21" s="611"/>
      <c r="G21" s="611"/>
      <c r="H21" s="612"/>
      <c r="O21" s="85"/>
    </row>
    <row r="22" spans="2:15" x14ac:dyDescent="0.2">
      <c r="B22" s="90"/>
      <c r="C22" s="611"/>
      <c r="D22" s="611"/>
      <c r="E22" s="611"/>
      <c r="F22" s="611"/>
      <c r="G22" s="611"/>
      <c r="H22" s="612"/>
      <c r="O22" s="85"/>
    </row>
    <row r="23" spans="2:15" x14ac:dyDescent="0.2">
      <c r="B23" s="90"/>
      <c r="C23" s="611"/>
      <c r="D23" s="611"/>
      <c r="E23" s="611"/>
      <c r="F23" s="611"/>
      <c r="G23" s="611"/>
      <c r="H23" s="612"/>
      <c r="O23" s="85"/>
    </row>
    <row r="24" spans="2:15" x14ac:dyDescent="0.2">
      <c r="B24" s="90"/>
      <c r="C24" s="91" t="s">
        <v>60</v>
      </c>
      <c r="D24" s="91"/>
      <c r="E24" s="234">
        <v>0</v>
      </c>
      <c r="F24" s="91"/>
      <c r="G24" s="91"/>
      <c r="H24" s="92"/>
      <c r="O24" s="85"/>
    </row>
    <row r="25" spans="2:15" ht="15.75" customHeight="1" x14ac:dyDescent="0.2">
      <c r="B25" s="90"/>
      <c r="C25" s="91"/>
      <c r="D25" s="91"/>
      <c r="E25" s="83"/>
      <c r="F25" s="91"/>
      <c r="G25" s="91"/>
      <c r="H25" s="92"/>
      <c r="O25" s="85"/>
    </row>
    <row r="26" spans="2:15" ht="15.75" customHeight="1" x14ac:dyDescent="0.2">
      <c r="B26" s="169" t="s">
        <v>605</v>
      </c>
      <c r="C26" s="656" t="s">
        <v>151</v>
      </c>
      <c r="D26" s="656"/>
      <c r="E26" s="656"/>
      <c r="F26" s="656"/>
      <c r="G26" s="656"/>
      <c r="H26" s="657"/>
      <c r="O26" s="85"/>
    </row>
    <row r="27" spans="2:15" x14ac:dyDescent="0.2">
      <c r="B27" s="90"/>
      <c r="C27" s="621" t="s">
        <v>673</v>
      </c>
      <c r="D27" s="572"/>
      <c r="E27" s="572"/>
      <c r="F27" s="572"/>
      <c r="G27" s="572"/>
      <c r="H27" s="573"/>
      <c r="O27" s="85"/>
    </row>
    <row r="28" spans="2:15" ht="15.75" customHeight="1" x14ac:dyDescent="0.2">
      <c r="B28" s="90"/>
      <c r="C28" s="572"/>
      <c r="D28" s="572"/>
      <c r="E28" s="572"/>
      <c r="F28" s="572"/>
      <c r="G28" s="572"/>
      <c r="H28" s="573"/>
      <c r="O28" s="85"/>
    </row>
    <row r="29" spans="2:15" x14ac:dyDescent="0.2">
      <c r="B29" s="90"/>
      <c r="C29" s="572"/>
      <c r="D29" s="572"/>
      <c r="E29" s="572"/>
      <c r="F29" s="572"/>
      <c r="G29" s="572"/>
      <c r="H29" s="573"/>
      <c r="O29" s="85"/>
    </row>
    <row r="30" spans="2:15" ht="15.75" customHeight="1" x14ac:dyDescent="0.2">
      <c r="B30" s="90"/>
      <c r="C30" s="582" t="s">
        <v>227</v>
      </c>
      <c r="D30" s="582"/>
      <c r="E30" s="582"/>
      <c r="F30" s="582"/>
      <c r="G30" s="582"/>
      <c r="H30" s="583"/>
      <c r="O30" s="85"/>
    </row>
    <row r="31" spans="2:15" ht="15.75" customHeight="1" x14ac:dyDescent="0.2">
      <c r="B31" s="90"/>
      <c r="C31" s="582"/>
      <c r="D31" s="582"/>
      <c r="E31" s="582"/>
      <c r="F31" s="582"/>
      <c r="G31" s="582"/>
      <c r="H31" s="583"/>
      <c r="O31" s="85"/>
    </row>
    <row r="32" spans="2:15" ht="15.75" customHeight="1" x14ac:dyDescent="0.2">
      <c r="B32" s="169"/>
      <c r="C32" s="582"/>
      <c r="D32" s="582"/>
      <c r="E32" s="582"/>
      <c r="F32" s="582"/>
      <c r="G32" s="582"/>
      <c r="H32" s="583"/>
      <c r="O32" s="85"/>
    </row>
    <row r="33" spans="2:15" ht="15.75" customHeight="1" x14ac:dyDescent="0.2">
      <c r="B33" s="169"/>
      <c r="C33" s="277" t="s">
        <v>154</v>
      </c>
      <c r="D33" s="288"/>
      <c r="E33" s="288"/>
      <c r="F33" s="288"/>
      <c r="G33" s="288"/>
      <c r="H33" s="291"/>
      <c r="O33" s="85"/>
    </row>
    <row r="34" spans="2:15" ht="15.75" customHeight="1" x14ac:dyDescent="0.2">
      <c r="B34" s="169"/>
      <c r="C34" s="288"/>
      <c r="D34" s="288"/>
      <c r="E34" s="288"/>
      <c r="F34" s="288"/>
      <c r="G34" s="288"/>
      <c r="H34" s="291"/>
      <c r="O34" s="85"/>
    </row>
    <row r="35" spans="2:15" ht="15.75" customHeight="1" x14ac:dyDescent="0.2">
      <c r="B35" s="169" t="s">
        <v>609</v>
      </c>
      <c r="C35" s="621" t="s">
        <v>633</v>
      </c>
      <c r="D35" s="611"/>
      <c r="E35" s="611"/>
      <c r="F35" s="611"/>
      <c r="G35" s="611"/>
      <c r="H35" s="612"/>
      <c r="O35" s="85"/>
    </row>
    <row r="36" spans="2:15" x14ac:dyDescent="0.2">
      <c r="B36" s="90"/>
      <c r="C36" s="611"/>
      <c r="D36" s="611"/>
      <c r="E36" s="611"/>
      <c r="F36" s="611"/>
      <c r="G36" s="611"/>
      <c r="H36" s="612"/>
      <c r="O36" s="85"/>
    </row>
    <row r="37" spans="2:15" x14ac:dyDescent="0.2">
      <c r="B37" s="90"/>
      <c r="C37" s="91"/>
      <c r="D37" s="91"/>
      <c r="E37" s="91"/>
      <c r="F37" s="91"/>
      <c r="G37" s="91"/>
      <c r="H37" s="92"/>
      <c r="O37" s="85"/>
    </row>
    <row r="38" spans="2:15" x14ac:dyDescent="0.2">
      <c r="B38" s="169" t="s">
        <v>610</v>
      </c>
      <c r="C38" s="621" t="s">
        <v>152</v>
      </c>
      <c r="D38" s="611"/>
      <c r="E38" s="611"/>
      <c r="F38" s="611"/>
      <c r="G38" s="611"/>
      <c r="H38" s="612"/>
      <c r="O38" s="85"/>
    </row>
    <row r="39" spans="2:15" x14ac:dyDescent="0.2">
      <c r="B39" s="90"/>
      <c r="C39" s="611"/>
      <c r="D39" s="611"/>
      <c r="E39" s="611"/>
      <c r="F39" s="611"/>
      <c r="G39" s="611"/>
      <c r="H39" s="612"/>
      <c r="O39" s="85"/>
    </row>
    <row r="40" spans="2:15" ht="15.75" customHeight="1" x14ac:dyDescent="0.2">
      <c r="B40" s="90"/>
      <c r="C40" s="611"/>
      <c r="D40" s="611"/>
      <c r="E40" s="611"/>
      <c r="F40" s="611"/>
      <c r="G40" s="611"/>
      <c r="H40" s="612"/>
      <c r="O40" s="85"/>
    </row>
    <row r="41" spans="2:15" ht="15.75" customHeight="1" x14ac:dyDescent="0.2">
      <c r="B41" s="90"/>
      <c r="C41" s="621" t="s">
        <v>153</v>
      </c>
      <c r="D41" s="611"/>
      <c r="E41" s="611"/>
      <c r="F41" s="611"/>
      <c r="G41" s="611"/>
      <c r="H41" s="612"/>
      <c r="O41" s="85"/>
    </row>
    <row r="42" spans="2:15" x14ac:dyDescent="0.2">
      <c r="B42" s="90"/>
      <c r="C42" s="611"/>
      <c r="D42" s="611"/>
      <c r="E42" s="611"/>
      <c r="F42" s="611"/>
      <c r="G42" s="611"/>
      <c r="H42" s="612"/>
      <c r="O42" s="85"/>
    </row>
    <row r="43" spans="2:15" x14ac:dyDescent="0.2">
      <c r="B43" s="90"/>
      <c r="C43" s="318"/>
      <c r="D43" s="318"/>
      <c r="E43" s="318"/>
      <c r="F43" s="318"/>
      <c r="G43" s="318"/>
      <c r="H43" s="326"/>
      <c r="O43" s="85"/>
    </row>
    <row r="44" spans="2:15" x14ac:dyDescent="0.2">
      <c r="B44" s="169" t="s">
        <v>3</v>
      </c>
      <c r="C44" s="656" t="s">
        <v>228</v>
      </c>
      <c r="D44" s="572"/>
      <c r="E44" s="572"/>
      <c r="F44" s="572"/>
      <c r="G44" s="572"/>
      <c r="H44" s="573"/>
      <c r="O44" s="85"/>
    </row>
    <row r="45" spans="2:15" ht="17" thickBot="1" x14ac:dyDescent="0.25">
      <c r="B45" s="507"/>
      <c r="C45" s="580"/>
      <c r="D45" s="580"/>
      <c r="E45" s="580"/>
      <c r="F45" s="580"/>
      <c r="G45" s="580"/>
      <c r="H45" s="581"/>
      <c r="O45" s="85"/>
    </row>
    <row r="46" spans="2:15" x14ac:dyDescent="0.2">
      <c r="O46" s="85"/>
    </row>
    <row r="47" spans="2:15" x14ac:dyDescent="0.2">
      <c r="E47" s="50" t="s">
        <v>229</v>
      </c>
      <c r="O47" s="85"/>
    </row>
    <row r="48" spans="2:15" x14ac:dyDescent="0.2">
      <c r="O48" s="85"/>
    </row>
    <row r="49" spans="1:16" x14ac:dyDescent="0.2">
      <c r="B49" s="28" t="s">
        <v>67</v>
      </c>
      <c r="O49" s="85"/>
    </row>
    <row r="50" spans="1:16" x14ac:dyDescent="0.2">
      <c r="B50" s="28" t="str">
        <f>'Company Info'!E9</f>
        <v>My Company</v>
      </c>
      <c r="O50" s="85"/>
    </row>
    <row r="51" spans="1:16" ht="17" thickBot="1" x14ac:dyDescent="0.25">
      <c r="O51" s="85"/>
    </row>
    <row r="52" spans="1:16" x14ac:dyDescent="0.2">
      <c r="A52" s="654" t="s">
        <v>485</v>
      </c>
      <c r="B52" s="187" t="s">
        <v>319</v>
      </c>
      <c r="C52" s="188"/>
      <c r="D52" s="197" t="s">
        <v>320</v>
      </c>
      <c r="E52" s="197" t="s">
        <v>321</v>
      </c>
      <c r="F52" s="197" t="s">
        <v>322</v>
      </c>
      <c r="G52" s="197" t="s">
        <v>323</v>
      </c>
      <c r="H52" s="197" t="s">
        <v>324</v>
      </c>
      <c r="I52" s="197" t="s">
        <v>325</v>
      </c>
      <c r="J52" s="197" t="s">
        <v>326</v>
      </c>
      <c r="K52" s="187" t="s">
        <v>327</v>
      </c>
      <c r="L52" s="197" t="s">
        <v>328</v>
      </c>
      <c r="M52" s="197" t="s">
        <v>329</v>
      </c>
      <c r="N52" s="197" t="s">
        <v>330</v>
      </c>
      <c r="O52" s="197" t="s">
        <v>331</v>
      </c>
      <c r="P52" s="198" t="s">
        <v>332</v>
      </c>
    </row>
    <row r="53" spans="1:16" x14ac:dyDescent="0.2">
      <c r="A53" s="652"/>
      <c r="B53" s="365" t="s">
        <v>333</v>
      </c>
      <c r="C53" s="414"/>
      <c r="D53" s="85"/>
      <c r="E53" s="85"/>
      <c r="F53" s="85"/>
      <c r="G53" s="85"/>
      <c r="H53" s="85"/>
      <c r="I53" s="85"/>
      <c r="J53" s="85"/>
      <c r="K53" s="85"/>
      <c r="L53" s="85"/>
      <c r="M53" s="85"/>
      <c r="N53" s="85"/>
      <c r="O53" s="85"/>
      <c r="P53" s="193"/>
    </row>
    <row r="54" spans="1:16" x14ac:dyDescent="0.2">
      <c r="A54" s="652"/>
      <c r="B54" s="289" t="s">
        <v>334</v>
      </c>
      <c r="C54" s="85"/>
      <c r="D54" s="232">
        <v>0</v>
      </c>
      <c r="E54" s="232">
        <v>0</v>
      </c>
      <c r="F54" s="232">
        <v>0</v>
      </c>
      <c r="G54" s="232">
        <v>0</v>
      </c>
      <c r="H54" s="232">
        <v>0</v>
      </c>
      <c r="I54" s="232">
        <v>0</v>
      </c>
      <c r="J54" s="232">
        <v>0</v>
      </c>
      <c r="K54" s="232">
        <v>0</v>
      </c>
      <c r="L54" s="232">
        <v>0</v>
      </c>
      <c r="M54" s="232">
        <v>0</v>
      </c>
      <c r="N54" s="232">
        <v>0</v>
      </c>
      <c r="O54" s="232">
        <v>0</v>
      </c>
      <c r="P54" s="189">
        <f t="shared" ref="P54:P65" si="0">SUM(D54:O54)</f>
        <v>0</v>
      </c>
    </row>
    <row r="55" spans="1:16" x14ac:dyDescent="0.2">
      <c r="A55" s="652"/>
      <c r="B55" s="289" t="s">
        <v>335</v>
      </c>
      <c r="C55" s="85"/>
      <c r="D55" s="232">
        <v>0</v>
      </c>
      <c r="E55" s="232">
        <v>0</v>
      </c>
      <c r="F55" s="232">
        <v>0</v>
      </c>
      <c r="G55" s="232">
        <v>0</v>
      </c>
      <c r="H55" s="232">
        <v>0</v>
      </c>
      <c r="I55" s="232">
        <v>0</v>
      </c>
      <c r="J55" s="232">
        <v>0</v>
      </c>
      <c r="K55" s="232">
        <v>0</v>
      </c>
      <c r="L55" s="232">
        <v>0</v>
      </c>
      <c r="M55" s="232">
        <v>0</v>
      </c>
      <c r="N55" s="232">
        <v>0</v>
      </c>
      <c r="O55" s="232">
        <v>0</v>
      </c>
      <c r="P55" s="189">
        <f t="shared" si="0"/>
        <v>0</v>
      </c>
    </row>
    <row r="56" spans="1:16" x14ac:dyDescent="0.2">
      <c r="A56" s="652"/>
      <c r="B56" s="289" t="s">
        <v>336</v>
      </c>
      <c r="C56" s="85"/>
      <c r="D56" s="232">
        <v>0</v>
      </c>
      <c r="E56" s="232">
        <v>0</v>
      </c>
      <c r="F56" s="232">
        <v>0</v>
      </c>
      <c r="G56" s="232">
        <v>0</v>
      </c>
      <c r="H56" s="232">
        <v>0</v>
      </c>
      <c r="I56" s="232">
        <v>0</v>
      </c>
      <c r="J56" s="232">
        <v>0</v>
      </c>
      <c r="K56" s="232">
        <v>0</v>
      </c>
      <c r="L56" s="232">
        <v>0</v>
      </c>
      <c r="M56" s="232">
        <v>0</v>
      </c>
      <c r="N56" s="232">
        <v>0</v>
      </c>
      <c r="O56" s="232">
        <v>0</v>
      </c>
      <c r="P56" s="189">
        <f t="shared" si="0"/>
        <v>0</v>
      </c>
    </row>
    <row r="57" spans="1:16" x14ac:dyDescent="0.2">
      <c r="A57" s="652"/>
      <c r="B57" s="289" t="s">
        <v>337</v>
      </c>
      <c r="C57" s="85"/>
      <c r="D57" s="232">
        <v>0</v>
      </c>
      <c r="E57" s="232">
        <v>0</v>
      </c>
      <c r="F57" s="232">
        <v>0</v>
      </c>
      <c r="G57" s="232">
        <v>0</v>
      </c>
      <c r="H57" s="232">
        <v>0</v>
      </c>
      <c r="I57" s="232">
        <v>0</v>
      </c>
      <c r="J57" s="232">
        <v>0</v>
      </c>
      <c r="K57" s="232">
        <v>0</v>
      </c>
      <c r="L57" s="232">
        <v>0</v>
      </c>
      <c r="M57" s="232">
        <v>0</v>
      </c>
      <c r="N57" s="232">
        <v>0</v>
      </c>
      <c r="O57" s="232">
        <v>0</v>
      </c>
      <c r="P57" s="189">
        <f t="shared" si="0"/>
        <v>0</v>
      </c>
    </row>
    <row r="58" spans="1:16" x14ac:dyDescent="0.2">
      <c r="A58" s="652"/>
      <c r="B58" s="289" t="s">
        <v>338</v>
      </c>
      <c r="C58" s="85"/>
      <c r="D58" s="232">
        <v>0</v>
      </c>
      <c r="E58" s="232">
        <v>0</v>
      </c>
      <c r="F58" s="232">
        <v>0</v>
      </c>
      <c r="G58" s="232">
        <v>0</v>
      </c>
      <c r="H58" s="232">
        <v>0</v>
      </c>
      <c r="I58" s="232">
        <v>0</v>
      </c>
      <c r="J58" s="232">
        <v>0</v>
      </c>
      <c r="K58" s="232">
        <v>0</v>
      </c>
      <c r="L58" s="232">
        <v>0</v>
      </c>
      <c r="M58" s="232">
        <v>0</v>
      </c>
      <c r="N58" s="232">
        <v>0</v>
      </c>
      <c r="O58" s="232">
        <v>0</v>
      </c>
      <c r="P58" s="189">
        <f t="shared" si="0"/>
        <v>0</v>
      </c>
    </row>
    <row r="59" spans="1:16" x14ac:dyDescent="0.2">
      <c r="A59" s="652"/>
      <c r="B59" s="289" t="s">
        <v>339</v>
      </c>
      <c r="C59" s="85"/>
      <c r="D59" s="232">
        <v>0</v>
      </c>
      <c r="E59" s="232">
        <v>0</v>
      </c>
      <c r="F59" s="232">
        <v>0</v>
      </c>
      <c r="G59" s="232">
        <v>0</v>
      </c>
      <c r="H59" s="232">
        <v>0</v>
      </c>
      <c r="I59" s="232">
        <v>0</v>
      </c>
      <c r="J59" s="232">
        <v>0</v>
      </c>
      <c r="K59" s="232">
        <v>0</v>
      </c>
      <c r="L59" s="232">
        <v>0</v>
      </c>
      <c r="M59" s="232">
        <v>0</v>
      </c>
      <c r="N59" s="232">
        <v>0</v>
      </c>
      <c r="O59" s="232">
        <v>0</v>
      </c>
      <c r="P59" s="189">
        <f t="shared" si="0"/>
        <v>0</v>
      </c>
    </row>
    <row r="60" spans="1:16" x14ac:dyDescent="0.2">
      <c r="A60" s="652"/>
      <c r="B60" s="290" t="s">
        <v>340</v>
      </c>
      <c r="C60" s="86"/>
      <c r="D60" s="232">
        <v>0</v>
      </c>
      <c r="E60" s="232">
        <v>0</v>
      </c>
      <c r="F60" s="232">
        <v>0</v>
      </c>
      <c r="G60" s="232">
        <v>0</v>
      </c>
      <c r="H60" s="232">
        <v>0</v>
      </c>
      <c r="I60" s="232">
        <v>0</v>
      </c>
      <c r="J60" s="232">
        <v>0</v>
      </c>
      <c r="K60" s="232">
        <v>0</v>
      </c>
      <c r="L60" s="232">
        <v>0</v>
      </c>
      <c r="M60" s="232">
        <v>0</v>
      </c>
      <c r="N60" s="232">
        <v>0</v>
      </c>
      <c r="O60" s="232">
        <v>0</v>
      </c>
      <c r="P60" s="189">
        <f t="shared" si="0"/>
        <v>0</v>
      </c>
    </row>
    <row r="61" spans="1:16" x14ac:dyDescent="0.2">
      <c r="A61" s="652"/>
      <c r="B61" s="170" t="s">
        <v>341</v>
      </c>
      <c r="C61" s="86"/>
      <c r="D61" s="51">
        <f>SUM(D54:D60)</f>
        <v>0</v>
      </c>
      <c r="E61" s="51">
        <f t="shared" ref="E61:O61" si="1">SUM(E54:E60)</f>
        <v>0</v>
      </c>
      <c r="F61" s="51">
        <f t="shared" si="1"/>
        <v>0</v>
      </c>
      <c r="G61" s="51">
        <f t="shared" si="1"/>
        <v>0</v>
      </c>
      <c r="H61" s="51">
        <f t="shared" si="1"/>
        <v>0</v>
      </c>
      <c r="I61" s="51">
        <f t="shared" si="1"/>
        <v>0</v>
      </c>
      <c r="J61" s="51">
        <f t="shared" si="1"/>
        <v>0</v>
      </c>
      <c r="K61" s="51">
        <f t="shared" si="1"/>
        <v>0</v>
      </c>
      <c r="L61" s="51">
        <f t="shared" si="1"/>
        <v>0</v>
      </c>
      <c r="M61" s="51">
        <f t="shared" si="1"/>
        <v>0</v>
      </c>
      <c r="N61" s="51">
        <f t="shared" si="1"/>
        <v>0</v>
      </c>
      <c r="O61" s="51">
        <f t="shared" si="1"/>
        <v>0</v>
      </c>
      <c r="P61" s="189">
        <f t="shared" si="0"/>
        <v>0</v>
      </c>
    </row>
    <row r="62" spans="1:16" x14ac:dyDescent="0.2">
      <c r="A62" s="652"/>
      <c r="B62" s="141" t="s">
        <v>344</v>
      </c>
      <c r="C62" s="141"/>
      <c r="D62" s="51">
        <f t="shared" ref="D62:O62" si="2">$E$24*D61*-1</f>
        <v>0</v>
      </c>
      <c r="E62" s="51">
        <f t="shared" si="2"/>
        <v>0</v>
      </c>
      <c r="F62" s="51">
        <f t="shared" si="2"/>
        <v>0</v>
      </c>
      <c r="G62" s="51">
        <f t="shared" si="2"/>
        <v>0</v>
      </c>
      <c r="H62" s="51">
        <f t="shared" si="2"/>
        <v>0</v>
      </c>
      <c r="I62" s="51">
        <f t="shared" si="2"/>
        <v>0</v>
      </c>
      <c r="J62" s="51">
        <f t="shared" si="2"/>
        <v>0</v>
      </c>
      <c r="K62" s="51">
        <f t="shared" si="2"/>
        <v>0</v>
      </c>
      <c r="L62" s="51">
        <f t="shared" si="2"/>
        <v>0</v>
      </c>
      <c r="M62" s="51">
        <f t="shared" si="2"/>
        <v>0</v>
      </c>
      <c r="N62" s="51">
        <f t="shared" si="2"/>
        <v>0</v>
      </c>
      <c r="O62" s="51">
        <f t="shared" si="2"/>
        <v>0</v>
      </c>
      <c r="P62" s="189">
        <f>SUM(D62:O62)</f>
        <v>0</v>
      </c>
    </row>
    <row r="63" spans="1:16" x14ac:dyDescent="0.2">
      <c r="A63" s="652"/>
      <c r="B63" s="171" t="s">
        <v>353</v>
      </c>
      <c r="C63" s="85"/>
      <c r="D63" s="51">
        <f t="shared" ref="D63:O63" si="3">D61+D62</f>
        <v>0</v>
      </c>
      <c r="E63" s="51">
        <f t="shared" si="3"/>
        <v>0</v>
      </c>
      <c r="F63" s="51">
        <f t="shared" si="3"/>
        <v>0</v>
      </c>
      <c r="G63" s="51">
        <f t="shared" si="3"/>
        <v>0</v>
      </c>
      <c r="H63" s="51">
        <f t="shared" si="3"/>
        <v>0</v>
      </c>
      <c r="I63" s="51">
        <f t="shared" si="3"/>
        <v>0</v>
      </c>
      <c r="J63" s="51">
        <f t="shared" si="3"/>
        <v>0</v>
      </c>
      <c r="K63" s="51">
        <f t="shared" si="3"/>
        <v>0</v>
      </c>
      <c r="L63" s="51">
        <f t="shared" si="3"/>
        <v>0</v>
      </c>
      <c r="M63" s="51">
        <f t="shared" si="3"/>
        <v>0</v>
      </c>
      <c r="N63" s="51">
        <f t="shared" si="3"/>
        <v>0</v>
      </c>
      <c r="O63" s="51">
        <f t="shared" si="3"/>
        <v>0</v>
      </c>
      <c r="P63" s="189">
        <f>SUM(D63:O63)</f>
        <v>0</v>
      </c>
    </row>
    <row r="64" spans="1:16" x14ac:dyDescent="0.2">
      <c r="A64" s="652"/>
      <c r="B64" s="190" t="s">
        <v>354</v>
      </c>
      <c r="C64" s="190"/>
      <c r="D64" s="232">
        <v>0</v>
      </c>
      <c r="E64" s="232">
        <v>0</v>
      </c>
      <c r="F64" s="232">
        <v>0</v>
      </c>
      <c r="G64" s="232">
        <v>0</v>
      </c>
      <c r="H64" s="232">
        <v>0</v>
      </c>
      <c r="I64" s="232">
        <v>0</v>
      </c>
      <c r="J64" s="232">
        <v>0</v>
      </c>
      <c r="K64" s="232">
        <v>0</v>
      </c>
      <c r="L64" s="232">
        <v>0</v>
      </c>
      <c r="M64" s="232">
        <v>0</v>
      </c>
      <c r="N64" s="232">
        <v>0</v>
      </c>
      <c r="O64" s="232">
        <v>0</v>
      </c>
      <c r="P64" s="189">
        <f t="shared" si="0"/>
        <v>0</v>
      </c>
    </row>
    <row r="65" spans="1:17" x14ac:dyDescent="0.2">
      <c r="A65" s="652"/>
      <c r="B65" s="364" t="s">
        <v>355</v>
      </c>
      <c r="C65" s="155"/>
      <c r="D65" s="415">
        <f t="shared" ref="D65:O65" si="4">SUM(D63:D64)</f>
        <v>0</v>
      </c>
      <c r="E65" s="51">
        <f t="shared" si="4"/>
        <v>0</v>
      </c>
      <c r="F65" s="51">
        <f t="shared" si="4"/>
        <v>0</v>
      </c>
      <c r="G65" s="51">
        <f t="shared" si="4"/>
        <v>0</v>
      </c>
      <c r="H65" s="51">
        <f t="shared" si="4"/>
        <v>0</v>
      </c>
      <c r="I65" s="51">
        <f t="shared" si="4"/>
        <v>0</v>
      </c>
      <c r="J65" s="51">
        <f t="shared" si="4"/>
        <v>0</v>
      </c>
      <c r="K65" s="51">
        <f t="shared" si="4"/>
        <v>0</v>
      </c>
      <c r="L65" s="51">
        <f t="shared" si="4"/>
        <v>0</v>
      </c>
      <c r="M65" s="51">
        <f t="shared" si="4"/>
        <v>0</v>
      </c>
      <c r="N65" s="51">
        <f t="shared" si="4"/>
        <v>0</v>
      </c>
      <c r="O65" s="51">
        <f t="shared" si="4"/>
        <v>0</v>
      </c>
      <c r="P65" s="189">
        <f t="shared" si="0"/>
        <v>0</v>
      </c>
    </row>
    <row r="66" spans="1:17" x14ac:dyDescent="0.2">
      <c r="A66" s="652"/>
      <c r="B66" s="365" t="s">
        <v>356</v>
      </c>
      <c r="C66" s="414"/>
      <c r="D66" s="414"/>
      <c r="E66" s="85"/>
      <c r="F66" s="85"/>
      <c r="G66" s="85"/>
      <c r="H66" s="85"/>
      <c r="I66" s="85"/>
      <c r="J66" s="85"/>
      <c r="K66" s="85"/>
      <c r="L66" s="85"/>
      <c r="M66" s="85"/>
      <c r="N66" s="85"/>
      <c r="O66" s="85"/>
      <c r="P66" s="193"/>
    </row>
    <row r="67" spans="1:17" x14ac:dyDescent="0.2">
      <c r="A67" s="652"/>
      <c r="B67" s="190" t="s">
        <v>38</v>
      </c>
      <c r="C67" s="190"/>
      <c r="D67" s="285">
        <f t="shared" ref="D67:O67" si="5">$E$10*D61*(1-$E$24)</f>
        <v>0</v>
      </c>
      <c r="E67" s="51">
        <f t="shared" si="5"/>
        <v>0</v>
      </c>
      <c r="F67" s="51">
        <f t="shared" si="5"/>
        <v>0</v>
      </c>
      <c r="G67" s="51">
        <f t="shared" si="5"/>
        <v>0</v>
      </c>
      <c r="H67" s="51">
        <f t="shared" si="5"/>
        <v>0</v>
      </c>
      <c r="I67" s="51">
        <f t="shared" si="5"/>
        <v>0</v>
      </c>
      <c r="J67" s="51">
        <f t="shared" si="5"/>
        <v>0</v>
      </c>
      <c r="K67" s="51">
        <f t="shared" si="5"/>
        <v>0</v>
      </c>
      <c r="L67" s="51">
        <f t="shared" si="5"/>
        <v>0</v>
      </c>
      <c r="M67" s="51">
        <f t="shared" si="5"/>
        <v>0</v>
      </c>
      <c r="N67" s="51">
        <f t="shared" si="5"/>
        <v>0</v>
      </c>
      <c r="O67" s="51">
        <f t="shared" si="5"/>
        <v>0</v>
      </c>
      <c r="P67" s="189">
        <f>SUM(D67:O67)</f>
        <v>0</v>
      </c>
    </row>
    <row r="68" spans="1:17" x14ac:dyDescent="0.2">
      <c r="A68" s="652"/>
      <c r="B68" s="190" t="s">
        <v>39</v>
      </c>
      <c r="C68" s="190"/>
      <c r="D68" s="51">
        <f t="shared" ref="D68:O68" si="6">D61*(1-$E$10)*(1-$E$24)</f>
        <v>0</v>
      </c>
      <c r="E68" s="51">
        <f t="shared" si="6"/>
        <v>0</v>
      </c>
      <c r="F68" s="51">
        <f t="shared" si="6"/>
        <v>0</v>
      </c>
      <c r="G68" s="51">
        <f t="shared" si="6"/>
        <v>0</v>
      </c>
      <c r="H68" s="51">
        <f t="shared" si="6"/>
        <v>0</v>
      </c>
      <c r="I68" s="51">
        <f t="shared" si="6"/>
        <v>0</v>
      </c>
      <c r="J68" s="51">
        <f t="shared" si="6"/>
        <v>0</v>
      </c>
      <c r="K68" s="51">
        <f t="shared" si="6"/>
        <v>0</v>
      </c>
      <c r="L68" s="51">
        <f t="shared" si="6"/>
        <v>0</v>
      </c>
      <c r="M68" s="51">
        <f t="shared" si="6"/>
        <v>0</v>
      </c>
      <c r="N68" s="51">
        <f t="shared" si="6"/>
        <v>0</v>
      </c>
      <c r="O68" s="51">
        <f t="shared" si="6"/>
        <v>0</v>
      </c>
      <c r="P68" s="189">
        <f>SUM(D68:O68)</f>
        <v>0</v>
      </c>
    </row>
    <row r="69" spans="1:17" x14ac:dyDescent="0.2">
      <c r="A69" s="652"/>
      <c r="B69" s="85" t="s">
        <v>40</v>
      </c>
      <c r="C69" s="85"/>
      <c r="D69" s="51">
        <f>IF($E$16=0,'Existing Company Set-Up '!G36,IF($E$16=1,+'Existing Company Set-Up '!G36,IF($E$16=2,+'Existing Company Set-Up '!G36/2,IF($E$16=3,+'Existing Company Set-Up '!G36/3,IF($E$16=4,+'Existing Company Set-Up '!G36/4,0)))))</f>
        <v>0</v>
      </c>
      <c r="E69" s="51">
        <f>IF($E$16=0,0,IF($E$16=1,+D68,IF($E$16=2,+'Existing Company Set-Up '!G36/2,IF($E$16=3,+'Existing Company Set-Up '!G36/3,IF($E$16=4,+'Existing Company Set-Up '!G36/4,0)))))</f>
        <v>0</v>
      </c>
      <c r="F69" s="51">
        <f>IF($E$16=0,0,IF($E$16=1,+E68,IF($E$16=2,+D68,IF($E$16=3,+'Existing Company Set-Up '!G36/3,IF($E$16=4,+'Existing Company Set-Up '!G36/4,0)))))</f>
        <v>0</v>
      </c>
      <c r="G69" s="51">
        <f>IF($E$16=0,0,IF($E$16=1,+F68,IF($E$16=2,+E68,IF($E$16=3,+D68,IF($E$16=4,+'Existing Company Set-Up '!G36/4,0)))))</f>
        <v>0</v>
      </c>
      <c r="H69" s="51">
        <f t="shared" ref="H69:O69" si="7">IF($E$16=0,0,IF($E$16=1,+G68,IF($E$16=2,+F68,IF($E$16=3,+E68,IF($E$16=4,+D68,0)))))</f>
        <v>0</v>
      </c>
      <c r="I69" s="51">
        <f t="shared" si="7"/>
        <v>0</v>
      </c>
      <c r="J69" s="51">
        <f t="shared" si="7"/>
        <v>0</v>
      </c>
      <c r="K69" s="51">
        <f t="shared" si="7"/>
        <v>0</v>
      </c>
      <c r="L69" s="51">
        <f t="shared" si="7"/>
        <v>0</v>
      </c>
      <c r="M69" s="51">
        <f t="shared" si="7"/>
        <v>0</v>
      </c>
      <c r="N69" s="51">
        <f t="shared" si="7"/>
        <v>0</v>
      </c>
      <c r="O69" s="51">
        <f t="shared" si="7"/>
        <v>0</v>
      </c>
      <c r="P69" s="189">
        <f>SUM(D69:O69)</f>
        <v>0</v>
      </c>
    </row>
    <row r="70" spans="1:17" x14ac:dyDescent="0.2">
      <c r="A70" s="655"/>
      <c r="B70" s="143" t="s">
        <v>697</v>
      </c>
      <c r="C70" s="144"/>
      <c r="D70" s="51">
        <f>$E$19*D68</f>
        <v>0</v>
      </c>
      <c r="E70" s="51">
        <f t="shared" ref="E70:O70" si="8">$E$19*E68</f>
        <v>0</v>
      </c>
      <c r="F70" s="51">
        <f t="shared" si="8"/>
        <v>0</v>
      </c>
      <c r="G70" s="51">
        <f t="shared" si="8"/>
        <v>0</v>
      </c>
      <c r="H70" s="51">
        <f t="shared" si="8"/>
        <v>0</v>
      </c>
      <c r="I70" s="51">
        <f t="shared" si="8"/>
        <v>0</v>
      </c>
      <c r="J70" s="51">
        <f t="shared" si="8"/>
        <v>0</v>
      </c>
      <c r="K70" s="51">
        <f t="shared" si="8"/>
        <v>0</v>
      </c>
      <c r="L70" s="51">
        <f t="shared" si="8"/>
        <v>0</v>
      </c>
      <c r="M70" s="51">
        <f t="shared" si="8"/>
        <v>0</v>
      </c>
      <c r="N70" s="51">
        <f t="shared" si="8"/>
        <v>0</v>
      </c>
      <c r="O70" s="51">
        <f t="shared" si="8"/>
        <v>0</v>
      </c>
      <c r="P70" s="189">
        <f>SUM(D70:O70)</f>
        <v>0</v>
      </c>
    </row>
    <row r="71" spans="1:17" x14ac:dyDescent="0.2">
      <c r="A71" s="191"/>
      <c r="B71" s="192"/>
      <c r="C71" s="192"/>
      <c r="D71" s="85"/>
      <c r="E71" s="85"/>
      <c r="F71" s="85"/>
      <c r="G71" s="85"/>
      <c r="H71" s="85"/>
      <c r="I71" s="85"/>
      <c r="J71" s="85"/>
      <c r="K71" s="85"/>
      <c r="L71" s="85"/>
      <c r="M71" s="85"/>
      <c r="N71" s="85"/>
      <c r="O71" s="85"/>
      <c r="P71" s="193"/>
      <c r="Q71" s="12"/>
    </row>
    <row r="72" spans="1:17" x14ac:dyDescent="0.2">
      <c r="A72" s="191"/>
      <c r="B72" s="192"/>
      <c r="C72" s="192"/>
      <c r="D72" s="85"/>
      <c r="E72" s="85"/>
      <c r="F72" s="85"/>
      <c r="G72" s="85"/>
      <c r="H72" s="85"/>
      <c r="I72" s="85"/>
      <c r="J72" s="85"/>
      <c r="K72" s="85"/>
      <c r="L72" s="85"/>
      <c r="M72" s="85"/>
      <c r="N72" s="85"/>
      <c r="O72" s="85"/>
      <c r="P72" s="193"/>
      <c r="Q72" s="12"/>
    </row>
    <row r="73" spans="1:17" x14ac:dyDescent="0.2">
      <c r="A73" s="651" t="s">
        <v>486</v>
      </c>
      <c r="B73" s="174" t="s">
        <v>4</v>
      </c>
      <c r="C73" s="237"/>
      <c r="D73" s="85"/>
      <c r="E73" s="85"/>
      <c r="F73" s="85"/>
      <c r="G73" s="85"/>
      <c r="H73" s="85"/>
      <c r="I73" s="85"/>
      <c r="J73" s="85"/>
      <c r="K73" s="85"/>
      <c r="L73" s="85"/>
      <c r="M73" s="85"/>
      <c r="N73" s="85"/>
      <c r="O73" s="85"/>
      <c r="P73" s="193"/>
      <c r="Q73" s="12"/>
    </row>
    <row r="74" spans="1:17" x14ac:dyDescent="0.2">
      <c r="A74" s="652"/>
      <c r="B74" s="151" t="str">
        <f>+B54</f>
        <v>Product/Service Category A</v>
      </c>
      <c r="C74" s="152"/>
      <c r="D74" s="645" t="s">
        <v>595</v>
      </c>
      <c r="E74" s="646"/>
      <c r="F74" s="646"/>
      <c r="G74" s="646"/>
      <c r="H74" s="646"/>
      <c r="I74" s="646"/>
      <c r="J74" s="646"/>
      <c r="K74" s="646"/>
      <c r="L74" s="646"/>
      <c r="M74" s="646"/>
      <c r="N74" s="646"/>
      <c r="O74" s="646"/>
      <c r="P74" s="647"/>
      <c r="Q74" s="12"/>
    </row>
    <row r="75" spans="1:17" x14ac:dyDescent="0.2">
      <c r="A75" s="652"/>
      <c r="B75" s="153" t="str">
        <f t="shared" ref="B75:B80" si="9">+B55</f>
        <v>Product/Service Category B</v>
      </c>
      <c r="C75" s="154"/>
      <c r="D75" s="645" t="s">
        <v>595</v>
      </c>
      <c r="E75" s="646"/>
      <c r="F75" s="646"/>
      <c r="G75" s="646"/>
      <c r="H75" s="646"/>
      <c r="I75" s="646"/>
      <c r="J75" s="646"/>
      <c r="K75" s="646"/>
      <c r="L75" s="646"/>
      <c r="M75" s="646"/>
      <c r="N75" s="646"/>
      <c r="O75" s="646"/>
      <c r="P75" s="647"/>
      <c r="Q75" s="12"/>
    </row>
    <row r="76" spans="1:17" x14ac:dyDescent="0.2">
      <c r="A76" s="652"/>
      <c r="B76" s="153" t="str">
        <f t="shared" si="9"/>
        <v>Product/Service Category C</v>
      </c>
      <c r="C76" s="154"/>
      <c r="D76" s="645" t="s">
        <v>595</v>
      </c>
      <c r="E76" s="646"/>
      <c r="F76" s="646"/>
      <c r="G76" s="646"/>
      <c r="H76" s="646"/>
      <c r="I76" s="646"/>
      <c r="J76" s="646"/>
      <c r="K76" s="646"/>
      <c r="L76" s="646"/>
      <c r="M76" s="646"/>
      <c r="N76" s="646"/>
      <c r="O76" s="646"/>
      <c r="P76" s="647"/>
      <c r="Q76" s="12"/>
    </row>
    <row r="77" spans="1:17" x14ac:dyDescent="0.2">
      <c r="A77" s="652"/>
      <c r="B77" s="153" t="str">
        <f t="shared" si="9"/>
        <v>Product/Service Category D</v>
      </c>
      <c r="C77" s="154"/>
      <c r="D77" s="645" t="s">
        <v>595</v>
      </c>
      <c r="E77" s="646"/>
      <c r="F77" s="646"/>
      <c r="G77" s="646"/>
      <c r="H77" s="646"/>
      <c r="I77" s="646"/>
      <c r="J77" s="646"/>
      <c r="K77" s="646"/>
      <c r="L77" s="646"/>
      <c r="M77" s="646"/>
      <c r="N77" s="646"/>
      <c r="O77" s="646"/>
      <c r="P77" s="647"/>
      <c r="Q77" s="12"/>
    </row>
    <row r="78" spans="1:17" x14ac:dyDescent="0.2">
      <c r="A78" s="652"/>
      <c r="B78" s="153" t="str">
        <f t="shared" si="9"/>
        <v>Product/Service Category E</v>
      </c>
      <c r="C78" s="154"/>
      <c r="D78" s="645" t="s">
        <v>595</v>
      </c>
      <c r="E78" s="646"/>
      <c r="F78" s="646"/>
      <c r="G78" s="646"/>
      <c r="H78" s="646"/>
      <c r="I78" s="646"/>
      <c r="J78" s="646"/>
      <c r="K78" s="646"/>
      <c r="L78" s="646"/>
      <c r="M78" s="646"/>
      <c r="N78" s="646"/>
      <c r="O78" s="646"/>
      <c r="P78" s="647"/>
      <c r="Q78" s="12"/>
    </row>
    <row r="79" spans="1:17" x14ac:dyDescent="0.2">
      <c r="A79" s="652"/>
      <c r="B79" s="153" t="str">
        <f t="shared" si="9"/>
        <v>Product/Service Category F</v>
      </c>
      <c r="C79" s="154"/>
      <c r="D79" s="645" t="s">
        <v>595</v>
      </c>
      <c r="E79" s="646"/>
      <c r="F79" s="646"/>
      <c r="G79" s="646"/>
      <c r="H79" s="646"/>
      <c r="I79" s="646"/>
      <c r="J79" s="646"/>
      <c r="K79" s="646"/>
      <c r="L79" s="646"/>
      <c r="M79" s="646"/>
      <c r="N79" s="646"/>
      <c r="O79" s="646"/>
      <c r="P79" s="647"/>
      <c r="Q79" s="12"/>
    </row>
    <row r="80" spans="1:17" x14ac:dyDescent="0.2">
      <c r="A80" s="652"/>
      <c r="B80" s="153" t="str">
        <f t="shared" si="9"/>
        <v>Product/Service Category G</v>
      </c>
      <c r="C80" s="154"/>
      <c r="D80" s="645" t="s">
        <v>595</v>
      </c>
      <c r="E80" s="646"/>
      <c r="F80" s="646"/>
      <c r="G80" s="646"/>
      <c r="H80" s="646"/>
      <c r="I80" s="646"/>
      <c r="J80" s="646"/>
      <c r="K80" s="646"/>
      <c r="L80" s="646"/>
      <c r="M80" s="646"/>
      <c r="N80" s="646"/>
      <c r="O80" s="646"/>
      <c r="P80" s="647"/>
      <c r="Q80" s="12"/>
    </row>
    <row r="81" spans="1:17" x14ac:dyDescent="0.2">
      <c r="A81" s="652"/>
      <c r="B81" s="243" t="s">
        <v>344</v>
      </c>
      <c r="C81" s="155"/>
      <c r="D81" s="645" t="s">
        <v>595</v>
      </c>
      <c r="E81" s="646"/>
      <c r="F81" s="646"/>
      <c r="G81" s="646"/>
      <c r="H81" s="646"/>
      <c r="I81" s="646"/>
      <c r="J81" s="646"/>
      <c r="K81" s="646"/>
      <c r="L81" s="646"/>
      <c r="M81" s="646"/>
      <c r="N81" s="646"/>
      <c r="O81" s="646"/>
      <c r="P81" s="647"/>
      <c r="Q81" s="12"/>
    </row>
    <row r="82" spans="1:17" x14ac:dyDescent="0.2">
      <c r="A82" s="652"/>
      <c r="B82" s="243" t="s">
        <v>354</v>
      </c>
      <c r="C82" s="155"/>
      <c r="D82" s="645" t="s">
        <v>595</v>
      </c>
      <c r="E82" s="646"/>
      <c r="F82" s="646"/>
      <c r="G82" s="646"/>
      <c r="H82" s="646"/>
      <c r="I82" s="646"/>
      <c r="J82" s="646"/>
      <c r="K82" s="646"/>
      <c r="L82" s="646"/>
      <c r="M82" s="646"/>
      <c r="N82" s="646"/>
      <c r="O82" s="646"/>
      <c r="P82" s="647"/>
      <c r="Q82" s="12"/>
    </row>
    <row r="83" spans="1:17" x14ac:dyDescent="0.2">
      <c r="A83" s="652"/>
      <c r="B83" s="243" t="s">
        <v>38</v>
      </c>
      <c r="C83" s="155"/>
      <c r="D83" s="645" t="s">
        <v>595</v>
      </c>
      <c r="E83" s="646"/>
      <c r="F83" s="646"/>
      <c r="G83" s="646"/>
      <c r="H83" s="646"/>
      <c r="I83" s="646"/>
      <c r="J83" s="646"/>
      <c r="K83" s="646"/>
      <c r="L83" s="646"/>
      <c r="M83" s="646"/>
      <c r="N83" s="646"/>
      <c r="O83" s="646"/>
      <c r="P83" s="647"/>
      <c r="Q83" s="12"/>
    </row>
    <row r="84" spans="1:17" x14ac:dyDescent="0.2">
      <c r="A84" s="652"/>
      <c r="B84" s="243" t="s">
        <v>39</v>
      </c>
      <c r="C84" s="155"/>
      <c r="D84" s="645" t="s">
        <v>595</v>
      </c>
      <c r="E84" s="646"/>
      <c r="F84" s="646"/>
      <c r="G84" s="646"/>
      <c r="H84" s="646"/>
      <c r="I84" s="646"/>
      <c r="J84" s="646"/>
      <c r="K84" s="646"/>
      <c r="L84" s="646"/>
      <c r="M84" s="646"/>
      <c r="N84" s="646"/>
      <c r="O84" s="646"/>
      <c r="P84" s="647"/>
      <c r="Q84" s="12"/>
    </row>
    <row r="85" spans="1:17" x14ac:dyDescent="0.2">
      <c r="A85" s="652"/>
      <c r="B85" s="153" t="s">
        <v>40</v>
      </c>
      <c r="C85" s="154"/>
      <c r="D85" s="645" t="s">
        <v>595</v>
      </c>
      <c r="E85" s="646"/>
      <c r="F85" s="646"/>
      <c r="G85" s="646"/>
      <c r="H85" s="646"/>
      <c r="I85" s="646"/>
      <c r="J85" s="646"/>
      <c r="K85" s="646"/>
      <c r="L85" s="646"/>
      <c r="M85" s="646"/>
      <c r="N85" s="646"/>
      <c r="O85" s="646"/>
      <c r="P85" s="647"/>
      <c r="Q85" s="12"/>
    </row>
    <row r="86" spans="1:17" ht="17" thickBot="1" x14ac:dyDescent="0.25">
      <c r="A86" s="653"/>
      <c r="B86" s="194" t="s">
        <v>697</v>
      </c>
      <c r="C86" s="195"/>
      <c r="D86" s="648" t="s">
        <v>595</v>
      </c>
      <c r="E86" s="649"/>
      <c r="F86" s="649"/>
      <c r="G86" s="649"/>
      <c r="H86" s="649"/>
      <c r="I86" s="649"/>
      <c r="J86" s="649"/>
      <c r="K86" s="649"/>
      <c r="L86" s="649"/>
      <c r="M86" s="649"/>
      <c r="N86" s="649"/>
      <c r="O86" s="649"/>
      <c r="P86" s="650"/>
      <c r="Q86" s="12"/>
    </row>
    <row r="87" spans="1:17" x14ac:dyDescent="0.2">
      <c r="B87" s="84"/>
      <c r="C87" s="84"/>
      <c r="D87" s="85"/>
      <c r="E87" s="85"/>
      <c r="F87" s="85"/>
      <c r="G87" s="85"/>
      <c r="H87" s="85"/>
      <c r="I87" s="85"/>
      <c r="J87" s="85"/>
      <c r="K87" s="85"/>
      <c r="L87" s="85"/>
      <c r="M87" s="85"/>
      <c r="N87" s="85"/>
      <c r="O87" s="85"/>
      <c r="P87" s="85"/>
      <c r="Q87" s="12"/>
    </row>
    <row r="88" spans="1:17" ht="17" thickBot="1" x14ac:dyDescent="0.25">
      <c r="Q88" s="12"/>
    </row>
    <row r="89" spans="1:17" x14ac:dyDescent="0.2">
      <c r="A89" s="654" t="s">
        <v>487</v>
      </c>
      <c r="B89" s="187" t="s">
        <v>359</v>
      </c>
      <c r="C89" s="188"/>
      <c r="D89" s="197" t="s">
        <v>320</v>
      </c>
      <c r="E89" s="197" t="s">
        <v>321</v>
      </c>
      <c r="F89" s="197" t="s">
        <v>322</v>
      </c>
      <c r="G89" s="197" t="s">
        <v>323</v>
      </c>
      <c r="H89" s="197" t="s">
        <v>324</v>
      </c>
      <c r="I89" s="197" t="s">
        <v>325</v>
      </c>
      <c r="J89" s="197" t="s">
        <v>326</v>
      </c>
      <c r="K89" s="187" t="s">
        <v>327</v>
      </c>
      <c r="L89" s="197" t="s">
        <v>328</v>
      </c>
      <c r="M89" s="197" t="s">
        <v>329</v>
      </c>
      <c r="N89" s="197" t="s">
        <v>330</v>
      </c>
      <c r="O89" s="197" t="s">
        <v>331</v>
      </c>
      <c r="P89" s="198" t="s">
        <v>332</v>
      </c>
      <c r="Q89" s="12"/>
    </row>
    <row r="90" spans="1:17" x14ac:dyDescent="0.2">
      <c r="A90" s="652"/>
      <c r="B90" s="365" t="s">
        <v>333</v>
      </c>
      <c r="C90" s="414"/>
      <c r="D90" s="414"/>
      <c r="E90" s="414"/>
      <c r="F90" s="414"/>
      <c r="G90" s="414"/>
      <c r="H90" s="414"/>
      <c r="I90" s="414"/>
      <c r="J90" s="414"/>
      <c r="K90" s="414"/>
      <c r="L90" s="414"/>
      <c r="M90" s="414"/>
      <c r="N90" s="414"/>
      <c r="O90" s="414"/>
      <c r="P90" s="193"/>
      <c r="Q90" s="12"/>
    </row>
    <row r="91" spans="1:17" x14ac:dyDescent="0.2">
      <c r="A91" s="652"/>
      <c r="B91" s="85" t="str">
        <f>+B54</f>
        <v>Product/Service Category A</v>
      </c>
      <c r="C91" s="85"/>
      <c r="D91" s="232">
        <v>0</v>
      </c>
      <c r="E91" s="239">
        <v>0</v>
      </c>
      <c r="F91" s="239">
        <v>0</v>
      </c>
      <c r="G91" s="239">
        <v>0</v>
      </c>
      <c r="H91" s="239">
        <v>0</v>
      </c>
      <c r="I91" s="239">
        <v>0</v>
      </c>
      <c r="J91" s="239">
        <v>0</v>
      </c>
      <c r="K91" s="239">
        <v>0</v>
      </c>
      <c r="L91" s="239">
        <v>0</v>
      </c>
      <c r="M91" s="239">
        <v>0</v>
      </c>
      <c r="N91" s="239">
        <v>0</v>
      </c>
      <c r="O91" s="239">
        <v>0</v>
      </c>
      <c r="P91" s="189">
        <f>SUM(D91:O91)</f>
        <v>0</v>
      </c>
      <c r="Q91" s="12"/>
    </row>
    <row r="92" spans="1:17" x14ac:dyDescent="0.2">
      <c r="A92" s="652"/>
      <c r="B92" s="85" t="str">
        <f t="shared" ref="B92:B97" si="10">+B55</f>
        <v>Product/Service Category B</v>
      </c>
      <c r="C92" s="85"/>
      <c r="D92" s="232">
        <v>0</v>
      </c>
      <c r="E92" s="239">
        <v>0</v>
      </c>
      <c r="F92" s="239">
        <v>0</v>
      </c>
      <c r="G92" s="239">
        <v>0</v>
      </c>
      <c r="H92" s="239">
        <v>0</v>
      </c>
      <c r="I92" s="239">
        <v>0</v>
      </c>
      <c r="J92" s="239">
        <v>0</v>
      </c>
      <c r="K92" s="239">
        <v>0</v>
      </c>
      <c r="L92" s="239">
        <v>0</v>
      </c>
      <c r="M92" s="239">
        <v>0</v>
      </c>
      <c r="N92" s="239">
        <v>0</v>
      </c>
      <c r="O92" s="239">
        <v>0</v>
      </c>
      <c r="P92" s="189">
        <f t="shared" ref="P92:P102" si="11">SUM(D92:O92)</f>
        <v>0</v>
      </c>
      <c r="Q92" s="12"/>
    </row>
    <row r="93" spans="1:17" x14ac:dyDescent="0.2">
      <c r="A93" s="652"/>
      <c r="B93" s="85" t="str">
        <f t="shared" si="10"/>
        <v>Product/Service Category C</v>
      </c>
      <c r="C93" s="85"/>
      <c r="D93" s="232">
        <v>0</v>
      </c>
      <c r="E93" s="232">
        <v>0</v>
      </c>
      <c r="F93" s="232">
        <v>0</v>
      </c>
      <c r="G93" s="232">
        <v>0</v>
      </c>
      <c r="H93" s="232">
        <v>0</v>
      </c>
      <c r="I93" s="232">
        <v>0</v>
      </c>
      <c r="J93" s="232">
        <v>0</v>
      </c>
      <c r="K93" s="232">
        <v>0</v>
      </c>
      <c r="L93" s="232">
        <v>0</v>
      </c>
      <c r="M93" s="232">
        <v>0</v>
      </c>
      <c r="N93" s="232">
        <v>0</v>
      </c>
      <c r="O93" s="232">
        <v>0</v>
      </c>
      <c r="P93" s="189">
        <f t="shared" si="11"/>
        <v>0</v>
      </c>
      <c r="Q93" s="12"/>
    </row>
    <row r="94" spans="1:17" x14ac:dyDescent="0.2">
      <c r="A94" s="652"/>
      <c r="B94" s="85" t="str">
        <f t="shared" si="10"/>
        <v>Product/Service Category D</v>
      </c>
      <c r="C94" s="85"/>
      <c r="D94" s="232">
        <v>0</v>
      </c>
      <c r="E94" s="232">
        <v>0</v>
      </c>
      <c r="F94" s="232">
        <v>0</v>
      </c>
      <c r="G94" s="232">
        <v>0</v>
      </c>
      <c r="H94" s="232">
        <v>0</v>
      </c>
      <c r="I94" s="232">
        <v>0</v>
      </c>
      <c r="J94" s="232">
        <v>0</v>
      </c>
      <c r="K94" s="232">
        <v>0</v>
      </c>
      <c r="L94" s="232">
        <v>0</v>
      </c>
      <c r="M94" s="232">
        <v>0</v>
      </c>
      <c r="N94" s="232">
        <v>0</v>
      </c>
      <c r="O94" s="232">
        <v>0</v>
      </c>
      <c r="P94" s="189">
        <f t="shared" si="11"/>
        <v>0</v>
      </c>
      <c r="Q94" s="12"/>
    </row>
    <row r="95" spans="1:17" x14ac:dyDescent="0.2">
      <c r="A95" s="652"/>
      <c r="B95" s="85" t="str">
        <f t="shared" si="10"/>
        <v>Product/Service Category E</v>
      </c>
      <c r="C95" s="85"/>
      <c r="D95" s="232">
        <v>0</v>
      </c>
      <c r="E95" s="232">
        <v>0</v>
      </c>
      <c r="F95" s="232">
        <v>0</v>
      </c>
      <c r="G95" s="232">
        <v>0</v>
      </c>
      <c r="H95" s="232">
        <v>0</v>
      </c>
      <c r="I95" s="232">
        <v>0</v>
      </c>
      <c r="J95" s="232">
        <v>0</v>
      </c>
      <c r="K95" s="232">
        <v>0</v>
      </c>
      <c r="L95" s="232">
        <v>0</v>
      </c>
      <c r="M95" s="232">
        <v>0</v>
      </c>
      <c r="N95" s="232">
        <v>0</v>
      </c>
      <c r="O95" s="232">
        <v>0</v>
      </c>
      <c r="P95" s="189">
        <f t="shared" si="11"/>
        <v>0</v>
      </c>
      <c r="Q95" s="12"/>
    </row>
    <row r="96" spans="1:17" x14ac:dyDescent="0.2">
      <c r="A96" s="652"/>
      <c r="B96" s="85" t="str">
        <f t="shared" si="10"/>
        <v>Product/Service Category F</v>
      </c>
      <c r="C96" s="85"/>
      <c r="D96" s="232">
        <v>0</v>
      </c>
      <c r="E96" s="232">
        <v>0</v>
      </c>
      <c r="F96" s="232">
        <v>0</v>
      </c>
      <c r="G96" s="232">
        <v>0</v>
      </c>
      <c r="H96" s="232">
        <v>0</v>
      </c>
      <c r="I96" s="232">
        <v>0</v>
      </c>
      <c r="J96" s="232">
        <v>0</v>
      </c>
      <c r="K96" s="232">
        <v>0</v>
      </c>
      <c r="L96" s="232">
        <v>0</v>
      </c>
      <c r="M96" s="232">
        <v>0</v>
      </c>
      <c r="N96" s="232">
        <v>0</v>
      </c>
      <c r="O96" s="232">
        <v>0</v>
      </c>
      <c r="P96" s="189">
        <f t="shared" si="11"/>
        <v>0</v>
      </c>
      <c r="Q96" s="12"/>
    </row>
    <row r="97" spans="1:17" x14ac:dyDescent="0.2">
      <c r="A97" s="652"/>
      <c r="B97" s="143" t="str">
        <f t="shared" si="10"/>
        <v>Product/Service Category G</v>
      </c>
      <c r="C97" s="86"/>
      <c r="D97" s="232">
        <v>0</v>
      </c>
      <c r="E97" s="232">
        <v>0</v>
      </c>
      <c r="F97" s="232">
        <v>0</v>
      </c>
      <c r="G97" s="232">
        <v>0</v>
      </c>
      <c r="H97" s="232">
        <v>0</v>
      </c>
      <c r="I97" s="232">
        <v>0</v>
      </c>
      <c r="J97" s="232">
        <v>0</v>
      </c>
      <c r="K97" s="232">
        <v>0</v>
      </c>
      <c r="L97" s="232">
        <v>0</v>
      </c>
      <c r="M97" s="232">
        <v>0</v>
      </c>
      <c r="N97" s="232">
        <v>0</v>
      </c>
      <c r="O97" s="232">
        <v>0</v>
      </c>
      <c r="P97" s="189">
        <f t="shared" si="11"/>
        <v>0</v>
      </c>
      <c r="Q97" s="12"/>
    </row>
    <row r="98" spans="1:17" x14ac:dyDescent="0.2">
      <c r="A98" s="652"/>
      <c r="B98" s="170" t="s">
        <v>341</v>
      </c>
      <c r="C98" s="86"/>
      <c r="D98" s="51">
        <f t="shared" ref="D98:O98" si="12">SUM(D91:D97)</f>
        <v>0</v>
      </c>
      <c r="E98" s="51">
        <f t="shared" si="12"/>
        <v>0</v>
      </c>
      <c r="F98" s="51">
        <f t="shared" si="12"/>
        <v>0</v>
      </c>
      <c r="G98" s="51">
        <f t="shared" si="12"/>
        <v>0</v>
      </c>
      <c r="H98" s="51">
        <f t="shared" si="12"/>
        <v>0</v>
      </c>
      <c r="I98" s="51">
        <f t="shared" si="12"/>
        <v>0</v>
      </c>
      <c r="J98" s="51">
        <f t="shared" si="12"/>
        <v>0</v>
      </c>
      <c r="K98" s="51">
        <f t="shared" si="12"/>
        <v>0</v>
      </c>
      <c r="L98" s="51">
        <f t="shared" si="12"/>
        <v>0</v>
      </c>
      <c r="M98" s="51">
        <f t="shared" si="12"/>
        <v>0</v>
      </c>
      <c r="N98" s="51">
        <f t="shared" si="12"/>
        <v>0</v>
      </c>
      <c r="O98" s="51">
        <f t="shared" si="12"/>
        <v>0</v>
      </c>
      <c r="P98" s="189">
        <f t="shared" si="11"/>
        <v>0</v>
      </c>
      <c r="Q98" s="12"/>
    </row>
    <row r="99" spans="1:17" x14ac:dyDescent="0.2">
      <c r="A99" s="652"/>
      <c r="B99" s="141" t="s">
        <v>344</v>
      </c>
      <c r="C99" s="141"/>
      <c r="D99" s="51">
        <f t="shared" ref="D99:O99" si="13">$E$24*D98*-1</f>
        <v>0</v>
      </c>
      <c r="E99" s="51">
        <f t="shared" si="13"/>
        <v>0</v>
      </c>
      <c r="F99" s="51">
        <f t="shared" si="13"/>
        <v>0</v>
      </c>
      <c r="G99" s="51">
        <f t="shared" si="13"/>
        <v>0</v>
      </c>
      <c r="H99" s="51">
        <f t="shared" si="13"/>
        <v>0</v>
      </c>
      <c r="I99" s="51">
        <f t="shared" si="13"/>
        <v>0</v>
      </c>
      <c r="J99" s="51">
        <f t="shared" si="13"/>
        <v>0</v>
      </c>
      <c r="K99" s="51">
        <f t="shared" si="13"/>
        <v>0</v>
      </c>
      <c r="L99" s="51">
        <f t="shared" si="13"/>
        <v>0</v>
      </c>
      <c r="M99" s="51">
        <f t="shared" si="13"/>
        <v>0</v>
      </c>
      <c r="N99" s="51">
        <f t="shared" si="13"/>
        <v>0</v>
      </c>
      <c r="O99" s="51">
        <f t="shared" si="13"/>
        <v>0</v>
      </c>
      <c r="P99" s="189">
        <f>SUM(D99:O99)</f>
        <v>0</v>
      </c>
      <c r="Q99" s="12"/>
    </row>
    <row r="100" spans="1:17" x14ac:dyDescent="0.2">
      <c r="A100" s="652"/>
      <c r="B100" s="171" t="s">
        <v>353</v>
      </c>
      <c r="C100" s="85"/>
      <c r="D100" s="51">
        <f>SUM(D98:D99)</f>
        <v>0</v>
      </c>
      <c r="E100" s="51">
        <f t="shared" ref="E100:O100" si="14">SUM(E98:E99)</f>
        <v>0</v>
      </c>
      <c r="F100" s="51">
        <f t="shared" si="14"/>
        <v>0</v>
      </c>
      <c r="G100" s="51">
        <f t="shared" si="14"/>
        <v>0</v>
      </c>
      <c r="H100" s="51">
        <f t="shared" si="14"/>
        <v>0</v>
      </c>
      <c r="I100" s="51">
        <f t="shared" si="14"/>
        <v>0</v>
      </c>
      <c r="J100" s="51">
        <f t="shared" si="14"/>
        <v>0</v>
      </c>
      <c r="K100" s="51">
        <f t="shared" si="14"/>
        <v>0</v>
      </c>
      <c r="L100" s="51">
        <f t="shared" si="14"/>
        <v>0</v>
      </c>
      <c r="M100" s="51">
        <f t="shared" si="14"/>
        <v>0</v>
      </c>
      <c r="N100" s="51">
        <f t="shared" si="14"/>
        <v>0</v>
      </c>
      <c r="O100" s="51">
        <f t="shared" si="14"/>
        <v>0</v>
      </c>
      <c r="P100" s="189">
        <f>SUM(D100:O100)</f>
        <v>0</v>
      </c>
      <c r="Q100" s="12"/>
    </row>
    <row r="101" spans="1:17" x14ac:dyDescent="0.2">
      <c r="A101" s="652"/>
      <c r="B101" s="190" t="s">
        <v>354</v>
      </c>
      <c r="C101" s="190"/>
      <c r="D101" s="232">
        <v>0</v>
      </c>
      <c r="E101" s="232">
        <v>0</v>
      </c>
      <c r="F101" s="232">
        <v>0</v>
      </c>
      <c r="G101" s="232">
        <v>0</v>
      </c>
      <c r="H101" s="232">
        <v>0</v>
      </c>
      <c r="I101" s="232">
        <v>0</v>
      </c>
      <c r="J101" s="232">
        <v>0</v>
      </c>
      <c r="K101" s="232">
        <v>0</v>
      </c>
      <c r="L101" s="232">
        <v>0</v>
      </c>
      <c r="M101" s="232">
        <v>0</v>
      </c>
      <c r="N101" s="232">
        <v>0</v>
      </c>
      <c r="O101" s="232">
        <v>0</v>
      </c>
      <c r="P101" s="189">
        <f t="shared" si="11"/>
        <v>0</v>
      </c>
      <c r="Q101" s="12"/>
    </row>
    <row r="102" spans="1:17" x14ac:dyDescent="0.2">
      <c r="A102" s="652"/>
      <c r="B102" s="172" t="s">
        <v>355</v>
      </c>
      <c r="C102" s="142"/>
      <c r="D102" s="415">
        <f t="shared" ref="D102:O102" si="15">SUM(D100:D101)</f>
        <v>0</v>
      </c>
      <c r="E102" s="51">
        <f t="shared" si="15"/>
        <v>0</v>
      </c>
      <c r="F102" s="51">
        <f t="shared" si="15"/>
        <v>0</v>
      </c>
      <c r="G102" s="51">
        <f t="shared" si="15"/>
        <v>0</v>
      </c>
      <c r="H102" s="51">
        <f t="shared" si="15"/>
        <v>0</v>
      </c>
      <c r="I102" s="51">
        <f t="shared" si="15"/>
        <v>0</v>
      </c>
      <c r="J102" s="51">
        <f t="shared" si="15"/>
        <v>0</v>
      </c>
      <c r="K102" s="51">
        <f t="shared" si="15"/>
        <v>0</v>
      </c>
      <c r="L102" s="51">
        <f t="shared" si="15"/>
        <v>0</v>
      </c>
      <c r="M102" s="51">
        <f t="shared" si="15"/>
        <v>0</v>
      </c>
      <c r="N102" s="51">
        <f t="shared" si="15"/>
        <v>0</v>
      </c>
      <c r="O102" s="51">
        <f t="shared" si="15"/>
        <v>0</v>
      </c>
      <c r="P102" s="189">
        <f t="shared" si="11"/>
        <v>0</v>
      </c>
      <c r="Q102" s="12"/>
    </row>
    <row r="103" spans="1:17" x14ac:dyDescent="0.2">
      <c r="A103" s="652"/>
      <c r="B103" s="365" t="s">
        <v>356</v>
      </c>
      <c r="C103" s="414"/>
      <c r="D103" s="414"/>
      <c r="E103" s="85"/>
      <c r="F103" s="85"/>
      <c r="G103" s="85"/>
      <c r="H103" s="85"/>
      <c r="I103" s="85"/>
      <c r="J103" s="85"/>
      <c r="K103" s="85"/>
      <c r="L103" s="85"/>
      <c r="M103" s="85"/>
      <c r="N103" s="85"/>
      <c r="O103" s="85"/>
      <c r="P103" s="193"/>
      <c r="Q103" s="12"/>
    </row>
    <row r="104" spans="1:17" x14ac:dyDescent="0.2">
      <c r="A104" s="652"/>
      <c r="B104" s="190" t="s">
        <v>342</v>
      </c>
      <c r="C104" s="190"/>
      <c r="D104" s="285">
        <f>$F$10*D98*(1-$E$24)</f>
        <v>0</v>
      </c>
      <c r="E104" s="51">
        <f t="shared" ref="E104:O104" si="16">$F$10*E98*(1-$E$24)</f>
        <v>0</v>
      </c>
      <c r="F104" s="51">
        <f t="shared" si="16"/>
        <v>0</v>
      </c>
      <c r="G104" s="51">
        <f t="shared" si="16"/>
        <v>0</v>
      </c>
      <c r="H104" s="51">
        <f t="shared" si="16"/>
        <v>0</v>
      </c>
      <c r="I104" s="51">
        <f t="shared" si="16"/>
        <v>0</v>
      </c>
      <c r="J104" s="51">
        <f t="shared" si="16"/>
        <v>0</v>
      </c>
      <c r="K104" s="51">
        <f t="shared" si="16"/>
        <v>0</v>
      </c>
      <c r="L104" s="51">
        <f t="shared" si="16"/>
        <v>0</v>
      </c>
      <c r="M104" s="51">
        <f t="shared" si="16"/>
        <v>0</v>
      </c>
      <c r="N104" s="51">
        <f t="shared" si="16"/>
        <v>0</v>
      </c>
      <c r="O104" s="51">
        <f t="shared" si="16"/>
        <v>0</v>
      </c>
      <c r="P104" s="189">
        <f>SUM(D104:O104)</f>
        <v>0</v>
      </c>
      <c r="Q104" s="12"/>
    </row>
    <row r="105" spans="1:17" x14ac:dyDescent="0.2">
      <c r="A105" s="652"/>
      <c r="B105" s="190" t="s">
        <v>343</v>
      </c>
      <c r="C105" s="190"/>
      <c r="D105" s="51">
        <f>D98*(1-$F$10)*(1-$E$24)</f>
        <v>0</v>
      </c>
      <c r="E105" s="51">
        <f>E98*(1-$F$10)*(1-$E$24)</f>
        <v>0</v>
      </c>
      <c r="F105" s="51">
        <f t="shared" ref="F105:O105" si="17">F98*(1-$F$10)*(1-$E$24)</f>
        <v>0</v>
      </c>
      <c r="G105" s="51">
        <f t="shared" si="17"/>
        <v>0</v>
      </c>
      <c r="H105" s="51">
        <f t="shared" si="17"/>
        <v>0</v>
      </c>
      <c r="I105" s="51">
        <f t="shared" si="17"/>
        <v>0</v>
      </c>
      <c r="J105" s="51">
        <f t="shared" si="17"/>
        <v>0</v>
      </c>
      <c r="K105" s="51">
        <f t="shared" si="17"/>
        <v>0</v>
      </c>
      <c r="L105" s="51">
        <f t="shared" si="17"/>
        <v>0</v>
      </c>
      <c r="M105" s="51">
        <f t="shared" si="17"/>
        <v>0</v>
      </c>
      <c r="N105" s="51">
        <f t="shared" si="17"/>
        <v>0</v>
      </c>
      <c r="O105" s="51">
        <f t="shared" si="17"/>
        <v>0</v>
      </c>
      <c r="P105" s="189">
        <f>SUM(D105:O105)</f>
        <v>0</v>
      </c>
      <c r="Q105" s="12"/>
    </row>
    <row r="106" spans="1:17" x14ac:dyDescent="0.2">
      <c r="A106" s="652"/>
      <c r="B106" s="85" t="s">
        <v>357</v>
      </c>
      <c r="C106" s="85"/>
      <c r="D106" s="51">
        <f>IF($E$16=0,0,IF($E$16=1,+O68,IF($E$16=2,+N68,IF($E$16=3,+M68,IF($E$16=4,+L68,0)))))</f>
        <v>0</v>
      </c>
      <c r="E106" s="51">
        <f>IF($E$16=0,0,IF($E$16=1,+D105,IF($E$16=2,+O68,IF($E$16=3,+N68,IF($E$16=4,+M68,0)))))</f>
        <v>0</v>
      </c>
      <c r="F106" s="51">
        <f>IF($E$16=0,0,IF($E$16=1,+E105,IF($E$16=2,+D105,IF($E$16=3,+O68,IF($E$16=4,+N68,0)))))</f>
        <v>0</v>
      </c>
      <c r="G106" s="51">
        <f>IF($E$16=0,0,IF($E$16=1,+F105,IF($E$16=2,+E105,IF($E$16=3,+D105,IF($E$16=4,+O68,0)))))</f>
        <v>0</v>
      </c>
      <c r="H106" s="51">
        <f t="shared" ref="H106:O106" si="18">IF($E$16=0,0,IF($E$16=1,+G105,IF($E$16=2,+F105,IF($E$16=3,+E105,IF($E$16=4,+D105,0)))))</f>
        <v>0</v>
      </c>
      <c r="I106" s="51">
        <f t="shared" si="18"/>
        <v>0</v>
      </c>
      <c r="J106" s="51">
        <f t="shared" si="18"/>
        <v>0</v>
      </c>
      <c r="K106" s="51">
        <f t="shared" si="18"/>
        <v>0</v>
      </c>
      <c r="L106" s="51">
        <f t="shared" si="18"/>
        <v>0</v>
      </c>
      <c r="M106" s="51">
        <f t="shared" si="18"/>
        <v>0</v>
      </c>
      <c r="N106" s="51">
        <f t="shared" si="18"/>
        <v>0</v>
      </c>
      <c r="O106" s="51">
        <f t="shared" si="18"/>
        <v>0</v>
      </c>
      <c r="P106" s="189">
        <f>SUM(D106:O106)</f>
        <v>0</v>
      </c>
      <c r="Q106" s="12"/>
    </row>
    <row r="107" spans="1:17" x14ac:dyDescent="0.2">
      <c r="A107" s="655"/>
      <c r="B107" s="143" t="s">
        <v>358</v>
      </c>
      <c r="C107" s="144"/>
      <c r="D107" s="51">
        <f>$E$19*D105</f>
        <v>0</v>
      </c>
      <c r="E107" s="51">
        <f t="shared" ref="E107:O107" si="19">$E$19*E105</f>
        <v>0</v>
      </c>
      <c r="F107" s="51">
        <f t="shared" si="19"/>
        <v>0</v>
      </c>
      <c r="G107" s="51">
        <f t="shared" si="19"/>
        <v>0</v>
      </c>
      <c r="H107" s="51">
        <f t="shared" si="19"/>
        <v>0</v>
      </c>
      <c r="I107" s="51">
        <f t="shared" si="19"/>
        <v>0</v>
      </c>
      <c r="J107" s="51">
        <f t="shared" si="19"/>
        <v>0</v>
      </c>
      <c r="K107" s="51">
        <f t="shared" si="19"/>
        <v>0</v>
      </c>
      <c r="L107" s="51">
        <f t="shared" si="19"/>
        <v>0</v>
      </c>
      <c r="M107" s="51">
        <f t="shared" si="19"/>
        <v>0</v>
      </c>
      <c r="N107" s="51">
        <f t="shared" si="19"/>
        <v>0</v>
      </c>
      <c r="O107" s="51">
        <f t="shared" si="19"/>
        <v>0</v>
      </c>
      <c r="P107" s="189">
        <f>SUM(D107:O107)</f>
        <v>0</v>
      </c>
      <c r="Q107" s="12"/>
    </row>
    <row r="108" spans="1:17" x14ac:dyDescent="0.2">
      <c r="A108" s="191"/>
      <c r="B108" s="190"/>
      <c r="C108" s="190"/>
      <c r="D108" s="190"/>
      <c r="E108" s="190"/>
      <c r="F108" s="190"/>
      <c r="G108" s="190"/>
      <c r="H108" s="190"/>
      <c r="I108" s="190"/>
      <c r="J108" s="190"/>
      <c r="K108" s="190"/>
      <c r="L108" s="190"/>
      <c r="M108" s="190"/>
      <c r="N108" s="190"/>
      <c r="O108" s="190"/>
      <c r="P108" s="196"/>
      <c r="Q108" s="12"/>
    </row>
    <row r="109" spans="1:17" x14ac:dyDescent="0.2">
      <c r="A109" s="191"/>
      <c r="B109" s="190"/>
      <c r="C109" s="190"/>
      <c r="D109" s="190"/>
      <c r="E109" s="190"/>
      <c r="F109" s="190"/>
      <c r="G109" s="190"/>
      <c r="H109" s="190"/>
      <c r="I109" s="190"/>
      <c r="J109" s="190"/>
      <c r="K109" s="190"/>
      <c r="L109" s="190"/>
      <c r="M109" s="190"/>
      <c r="N109" s="190"/>
      <c r="O109" s="190"/>
      <c r="P109" s="196"/>
      <c r="Q109" s="12"/>
    </row>
    <row r="110" spans="1:17" x14ac:dyDescent="0.2">
      <c r="A110" s="651" t="s">
        <v>488</v>
      </c>
      <c r="B110" s="174" t="s">
        <v>5</v>
      </c>
      <c r="C110" s="237"/>
      <c r="D110" s="85"/>
      <c r="E110" s="85"/>
      <c r="F110" s="85"/>
      <c r="G110" s="85"/>
      <c r="H110" s="85"/>
      <c r="I110" s="85"/>
      <c r="J110" s="85"/>
      <c r="K110" s="85"/>
      <c r="L110" s="85"/>
      <c r="M110" s="85"/>
      <c r="N110" s="85"/>
      <c r="O110" s="85"/>
      <c r="P110" s="193"/>
      <c r="Q110" s="12"/>
    </row>
    <row r="111" spans="1:17" x14ac:dyDescent="0.2">
      <c r="A111" s="652"/>
      <c r="B111" s="153" t="str">
        <f>+B54</f>
        <v>Product/Service Category A</v>
      </c>
      <c r="C111" s="154"/>
      <c r="D111" s="645" t="s">
        <v>595</v>
      </c>
      <c r="E111" s="646"/>
      <c r="F111" s="646"/>
      <c r="G111" s="646"/>
      <c r="H111" s="646"/>
      <c r="I111" s="646"/>
      <c r="J111" s="646"/>
      <c r="K111" s="646"/>
      <c r="L111" s="646"/>
      <c r="M111" s="646"/>
      <c r="N111" s="646"/>
      <c r="O111" s="646"/>
      <c r="P111" s="647"/>
      <c r="Q111" s="12"/>
    </row>
    <row r="112" spans="1:17" x14ac:dyDescent="0.2">
      <c r="A112" s="652"/>
      <c r="B112" s="153" t="str">
        <f t="shared" ref="B112:B117" si="20">+B55</f>
        <v>Product/Service Category B</v>
      </c>
      <c r="C112" s="154"/>
      <c r="D112" s="645" t="s">
        <v>595</v>
      </c>
      <c r="E112" s="646"/>
      <c r="F112" s="646"/>
      <c r="G112" s="646"/>
      <c r="H112" s="646"/>
      <c r="I112" s="646"/>
      <c r="J112" s="646"/>
      <c r="K112" s="646"/>
      <c r="L112" s="646"/>
      <c r="M112" s="646"/>
      <c r="N112" s="646"/>
      <c r="O112" s="646"/>
      <c r="P112" s="647"/>
      <c r="Q112" s="12"/>
    </row>
    <row r="113" spans="1:17" x14ac:dyDescent="0.2">
      <c r="A113" s="652"/>
      <c r="B113" s="153" t="str">
        <f t="shared" si="20"/>
        <v>Product/Service Category C</v>
      </c>
      <c r="C113" s="154"/>
      <c r="D113" s="645" t="s">
        <v>595</v>
      </c>
      <c r="E113" s="646"/>
      <c r="F113" s="646"/>
      <c r="G113" s="646"/>
      <c r="H113" s="646"/>
      <c r="I113" s="646"/>
      <c r="J113" s="646"/>
      <c r="K113" s="646"/>
      <c r="L113" s="646"/>
      <c r="M113" s="646"/>
      <c r="N113" s="646"/>
      <c r="O113" s="646"/>
      <c r="P113" s="647"/>
      <c r="Q113" s="12"/>
    </row>
    <row r="114" spans="1:17" x14ac:dyDescent="0.2">
      <c r="A114" s="652"/>
      <c r="B114" s="153" t="str">
        <f t="shared" si="20"/>
        <v>Product/Service Category D</v>
      </c>
      <c r="C114" s="154"/>
      <c r="D114" s="645" t="s">
        <v>595</v>
      </c>
      <c r="E114" s="646"/>
      <c r="F114" s="646"/>
      <c r="G114" s="646"/>
      <c r="H114" s="646"/>
      <c r="I114" s="646"/>
      <c r="J114" s="646"/>
      <c r="K114" s="646"/>
      <c r="L114" s="646"/>
      <c r="M114" s="646"/>
      <c r="N114" s="646"/>
      <c r="O114" s="646"/>
      <c r="P114" s="647"/>
      <c r="Q114" s="12"/>
    </row>
    <row r="115" spans="1:17" x14ac:dyDescent="0.2">
      <c r="A115" s="652"/>
      <c r="B115" s="153" t="str">
        <f t="shared" si="20"/>
        <v>Product/Service Category E</v>
      </c>
      <c r="C115" s="154"/>
      <c r="D115" s="645" t="s">
        <v>595</v>
      </c>
      <c r="E115" s="646"/>
      <c r="F115" s="646"/>
      <c r="G115" s="646"/>
      <c r="H115" s="646"/>
      <c r="I115" s="646"/>
      <c r="J115" s="646"/>
      <c r="K115" s="646"/>
      <c r="L115" s="646"/>
      <c r="M115" s="646"/>
      <c r="N115" s="646"/>
      <c r="O115" s="646"/>
      <c r="P115" s="647"/>
      <c r="Q115" s="12"/>
    </row>
    <row r="116" spans="1:17" x14ac:dyDescent="0.2">
      <c r="A116" s="652"/>
      <c r="B116" s="153" t="str">
        <f t="shared" si="20"/>
        <v>Product/Service Category F</v>
      </c>
      <c r="C116" s="154"/>
      <c r="D116" s="645" t="s">
        <v>595</v>
      </c>
      <c r="E116" s="646"/>
      <c r="F116" s="646"/>
      <c r="G116" s="646"/>
      <c r="H116" s="646"/>
      <c r="I116" s="646"/>
      <c r="J116" s="646"/>
      <c r="K116" s="646"/>
      <c r="L116" s="646"/>
      <c r="M116" s="646"/>
      <c r="N116" s="646"/>
      <c r="O116" s="646"/>
      <c r="P116" s="647"/>
      <c r="Q116" s="12"/>
    </row>
    <row r="117" spans="1:17" x14ac:dyDescent="0.2">
      <c r="A117" s="652"/>
      <c r="B117" s="153" t="str">
        <f t="shared" si="20"/>
        <v>Product/Service Category G</v>
      </c>
      <c r="C117" s="154"/>
      <c r="D117" s="645" t="s">
        <v>595</v>
      </c>
      <c r="E117" s="646"/>
      <c r="F117" s="646"/>
      <c r="G117" s="646"/>
      <c r="H117" s="646"/>
      <c r="I117" s="646"/>
      <c r="J117" s="646"/>
      <c r="K117" s="646"/>
      <c r="L117" s="646"/>
      <c r="M117" s="646"/>
      <c r="N117" s="646"/>
      <c r="O117" s="646"/>
      <c r="P117" s="647"/>
      <c r="Q117" s="12"/>
    </row>
    <row r="118" spans="1:17" x14ac:dyDescent="0.2">
      <c r="A118" s="652"/>
      <c r="B118" s="243" t="s">
        <v>344</v>
      </c>
      <c r="C118" s="155"/>
      <c r="D118" s="645" t="s">
        <v>595</v>
      </c>
      <c r="E118" s="646"/>
      <c r="F118" s="646"/>
      <c r="G118" s="646"/>
      <c r="H118" s="646"/>
      <c r="I118" s="646"/>
      <c r="J118" s="646"/>
      <c r="K118" s="646"/>
      <c r="L118" s="646"/>
      <c r="M118" s="646"/>
      <c r="N118" s="646"/>
      <c r="O118" s="646"/>
      <c r="P118" s="647"/>
      <c r="Q118" s="12"/>
    </row>
    <row r="119" spans="1:17" x14ac:dyDescent="0.2">
      <c r="A119" s="652"/>
      <c r="B119" s="243" t="s">
        <v>354</v>
      </c>
      <c r="C119" s="155"/>
      <c r="D119" s="645" t="s">
        <v>595</v>
      </c>
      <c r="E119" s="646"/>
      <c r="F119" s="646"/>
      <c r="G119" s="646"/>
      <c r="H119" s="646"/>
      <c r="I119" s="646"/>
      <c r="J119" s="646"/>
      <c r="K119" s="646"/>
      <c r="L119" s="646"/>
      <c r="M119" s="646"/>
      <c r="N119" s="646"/>
      <c r="O119" s="646"/>
      <c r="P119" s="647"/>
      <c r="Q119" s="12"/>
    </row>
    <row r="120" spans="1:17" x14ac:dyDescent="0.2">
      <c r="A120" s="652"/>
      <c r="B120" s="243" t="s">
        <v>38</v>
      </c>
      <c r="C120" s="155"/>
      <c r="D120" s="645" t="s">
        <v>595</v>
      </c>
      <c r="E120" s="646"/>
      <c r="F120" s="646"/>
      <c r="G120" s="646"/>
      <c r="H120" s="646"/>
      <c r="I120" s="646"/>
      <c r="J120" s="646"/>
      <c r="K120" s="646"/>
      <c r="L120" s="646"/>
      <c r="M120" s="646"/>
      <c r="N120" s="646"/>
      <c r="O120" s="646"/>
      <c r="P120" s="647"/>
      <c r="Q120" s="12"/>
    </row>
    <row r="121" spans="1:17" x14ac:dyDescent="0.2">
      <c r="A121" s="652"/>
      <c r="B121" s="243" t="s">
        <v>39</v>
      </c>
      <c r="C121" s="155"/>
      <c r="D121" s="645" t="s">
        <v>595</v>
      </c>
      <c r="E121" s="646"/>
      <c r="F121" s="646"/>
      <c r="G121" s="646"/>
      <c r="H121" s="646"/>
      <c r="I121" s="646"/>
      <c r="J121" s="646"/>
      <c r="K121" s="646"/>
      <c r="L121" s="646"/>
      <c r="M121" s="646"/>
      <c r="N121" s="646"/>
      <c r="O121" s="646"/>
      <c r="P121" s="647"/>
      <c r="Q121" s="12"/>
    </row>
    <row r="122" spans="1:17" x14ac:dyDescent="0.2">
      <c r="A122" s="652"/>
      <c r="B122" s="153" t="s">
        <v>40</v>
      </c>
      <c r="C122" s="154"/>
      <c r="D122" s="645" t="s">
        <v>595</v>
      </c>
      <c r="E122" s="646"/>
      <c r="F122" s="646"/>
      <c r="G122" s="646"/>
      <c r="H122" s="646"/>
      <c r="I122" s="646"/>
      <c r="J122" s="646"/>
      <c r="K122" s="646"/>
      <c r="L122" s="646"/>
      <c r="M122" s="646"/>
      <c r="N122" s="646"/>
      <c r="O122" s="646"/>
      <c r="P122" s="647"/>
      <c r="Q122" s="12"/>
    </row>
    <row r="123" spans="1:17" ht="17" thickBot="1" x14ac:dyDescent="0.25">
      <c r="A123" s="653"/>
      <c r="B123" s="194" t="s">
        <v>697</v>
      </c>
      <c r="C123" s="195"/>
      <c r="D123" s="648" t="s">
        <v>595</v>
      </c>
      <c r="E123" s="649"/>
      <c r="F123" s="649"/>
      <c r="G123" s="649"/>
      <c r="H123" s="649"/>
      <c r="I123" s="649"/>
      <c r="J123" s="649"/>
      <c r="K123" s="649"/>
      <c r="L123" s="649"/>
      <c r="M123" s="649"/>
      <c r="N123" s="649"/>
      <c r="O123" s="649"/>
      <c r="P123" s="650"/>
      <c r="Q123" s="12"/>
    </row>
    <row r="124" spans="1:17" x14ac:dyDescent="0.2">
      <c r="Q124" s="12"/>
    </row>
    <row r="125" spans="1:17" ht="17" thickBot="1" x14ac:dyDescent="0.25"/>
    <row r="126" spans="1:17" x14ac:dyDescent="0.2">
      <c r="A126" s="654" t="s">
        <v>489</v>
      </c>
      <c r="B126" s="187" t="s">
        <v>451</v>
      </c>
      <c r="C126" s="188"/>
      <c r="D126" s="197" t="s">
        <v>320</v>
      </c>
      <c r="E126" s="197" t="s">
        <v>321</v>
      </c>
      <c r="F126" s="197" t="s">
        <v>322</v>
      </c>
      <c r="G126" s="197" t="s">
        <v>323</v>
      </c>
      <c r="H126" s="197" t="s">
        <v>324</v>
      </c>
      <c r="I126" s="197" t="s">
        <v>325</v>
      </c>
      <c r="J126" s="197" t="s">
        <v>326</v>
      </c>
      <c r="K126" s="187" t="s">
        <v>327</v>
      </c>
      <c r="L126" s="197" t="s">
        <v>328</v>
      </c>
      <c r="M126" s="197" t="s">
        <v>329</v>
      </c>
      <c r="N126" s="197" t="s">
        <v>330</v>
      </c>
      <c r="O126" s="197" t="s">
        <v>331</v>
      </c>
      <c r="P126" s="198" t="s">
        <v>332</v>
      </c>
    </row>
    <row r="127" spans="1:17" x14ac:dyDescent="0.2">
      <c r="A127" s="652"/>
      <c r="B127" s="416" t="s">
        <v>333</v>
      </c>
      <c r="C127" s="414"/>
      <c r="D127" s="414"/>
      <c r="E127" s="414"/>
      <c r="F127" s="414"/>
      <c r="G127" s="414"/>
      <c r="H127" s="414"/>
      <c r="I127" s="414"/>
      <c r="J127" s="414"/>
      <c r="K127" s="414"/>
      <c r="L127" s="414"/>
      <c r="M127" s="414"/>
      <c r="N127" s="414"/>
      <c r="O127" s="414"/>
      <c r="P127" s="417"/>
      <c r="Q127" s="321"/>
    </row>
    <row r="128" spans="1:17" x14ac:dyDescent="0.2">
      <c r="A128" s="652"/>
      <c r="B128" s="85" t="str">
        <f>+B54</f>
        <v>Product/Service Category A</v>
      </c>
      <c r="C128" s="85"/>
      <c r="D128" s="232">
        <v>0</v>
      </c>
      <c r="E128" s="232">
        <v>0</v>
      </c>
      <c r="F128" s="232">
        <v>0</v>
      </c>
      <c r="G128" s="232">
        <v>0</v>
      </c>
      <c r="H128" s="232">
        <v>0</v>
      </c>
      <c r="I128" s="232">
        <v>0</v>
      </c>
      <c r="J128" s="232">
        <v>0</v>
      </c>
      <c r="K128" s="232">
        <v>0</v>
      </c>
      <c r="L128" s="232">
        <v>0</v>
      </c>
      <c r="M128" s="232">
        <v>0</v>
      </c>
      <c r="N128" s="232">
        <v>0</v>
      </c>
      <c r="O128" s="232">
        <v>0</v>
      </c>
      <c r="P128" s="189">
        <f>SUM(D128:O128)</f>
        <v>0</v>
      </c>
    </row>
    <row r="129" spans="1:17" x14ac:dyDescent="0.2">
      <c r="A129" s="652"/>
      <c r="B129" s="85" t="str">
        <f t="shared" ref="B129:B134" si="21">+B55</f>
        <v>Product/Service Category B</v>
      </c>
      <c r="C129" s="85"/>
      <c r="D129" s="232">
        <v>0</v>
      </c>
      <c r="E129" s="232">
        <v>0</v>
      </c>
      <c r="F129" s="232">
        <v>0</v>
      </c>
      <c r="G129" s="232">
        <v>0</v>
      </c>
      <c r="H129" s="232">
        <v>0</v>
      </c>
      <c r="I129" s="232">
        <v>0</v>
      </c>
      <c r="J129" s="232">
        <v>0</v>
      </c>
      <c r="K129" s="232">
        <v>0</v>
      </c>
      <c r="L129" s="232">
        <v>0</v>
      </c>
      <c r="M129" s="232">
        <v>0</v>
      </c>
      <c r="N129" s="232">
        <v>0</v>
      </c>
      <c r="O129" s="232">
        <v>0</v>
      </c>
      <c r="P129" s="189">
        <f t="shared" ref="P129:P139" si="22">SUM(D129:O129)</f>
        <v>0</v>
      </c>
    </row>
    <row r="130" spans="1:17" x14ac:dyDescent="0.2">
      <c r="A130" s="652"/>
      <c r="B130" s="85" t="str">
        <f t="shared" si="21"/>
        <v>Product/Service Category C</v>
      </c>
      <c r="C130" s="85"/>
      <c r="D130" s="232">
        <v>0</v>
      </c>
      <c r="E130" s="232">
        <v>0</v>
      </c>
      <c r="F130" s="232">
        <v>0</v>
      </c>
      <c r="G130" s="232">
        <v>0</v>
      </c>
      <c r="H130" s="232">
        <v>0</v>
      </c>
      <c r="I130" s="232">
        <v>0</v>
      </c>
      <c r="J130" s="232">
        <v>0</v>
      </c>
      <c r="K130" s="232">
        <v>0</v>
      </c>
      <c r="L130" s="232">
        <v>0</v>
      </c>
      <c r="M130" s="232">
        <v>0</v>
      </c>
      <c r="N130" s="232">
        <v>0</v>
      </c>
      <c r="O130" s="232">
        <v>0</v>
      </c>
      <c r="P130" s="189">
        <f t="shared" si="22"/>
        <v>0</v>
      </c>
    </row>
    <row r="131" spans="1:17" x14ac:dyDescent="0.2">
      <c r="A131" s="652"/>
      <c r="B131" s="85" t="str">
        <f t="shared" si="21"/>
        <v>Product/Service Category D</v>
      </c>
      <c r="C131" s="85"/>
      <c r="D131" s="232">
        <v>0</v>
      </c>
      <c r="E131" s="232">
        <v>0</v>
      </c>
      <c r="F131" s="232">
        <v>0</v>
      </c>
      <c r="G131" s="232">
        <v>0</v>
      </c>
      <c r="H131" s="232">
        <v>0</v>
      </c>
      <c r="I131" s="232">
        <v>0</v>
      </c>
      <c r="J131" s="232">
        <v>0</v>
      </c>
      <c r="K131" s="232">
        <v>0</v>
      </c>
      <c r="L131" s="232">
        <v>0</v>
      </c>
      <c r="M131" s="232">
        <v>0</v>
      </c>
      <c r="N131" s="232">
        <v>0</v>
      </c>
      <c r="O131" s="232">
        <v>0</v>
      </c>
      <c r="P131" s="189">
        <f t="shared" si="22"/>
        <v>0</v>
      </c>
    </row>
    <row r="132" spans="1:17" x14ac:dyDescent="0.2">
      <c r="A132" s="652"/>
      <c r="B132" s="85" t="str">
        <f t="shared" si="21"/>
        <v>Product/Service Category E</v>
      </c>
      <c r="C132" s="85"/>
      <c r="D132" s="232">
        <v>0</v>
      </c>
      <c r="E132" s="232">
        <v>0</v>
      </c>
      <c r="F132" s="232">
        <v>0</v>
      </c>
      <c r="G132" s="232">
        <v>0</v>
      </c>
      <c r="H132" s="232">
        <v>0</v>
      </c>
      <c r="I132" s="232">
        <v>0</v>
      </c>
      <c r="J132" s="232">
        <v>0</v>
      </c>
      <c r="K132" s="232">
        <v>0</v>
      </c>
      <c r="L132" s="232">
        <v>0</v>
      </c>
      <c r="M132" s="232">
        <v>0</v>
      </c>
      <c r="N132" s="232">
        <v>0</v>
      </c>
      <c r="O132" s="232">
        <v>0</v>
      </c>
      <c r="P132" s="189">
        <f t="shared" si="22"/>
        <v>0</v>
      </c>
    </row>
    <row r="133" spans="1:17" x14ac:dyDescent="0.2">
      <c r="A133" s="652"/>
      <c r="B133" s="85" t="str">
        <f t="shared" si="21"/>
        <v>Product/Service Category F</v>
      </c>
      <c r="C133" s="85"/>
      <c r="D133" s="232">
        <v>0</v>
      </c>
      <c r="E133" s="232">
        <v>0</v>
      </c>
      <c r="F133" s="232">
        <v>0</v>
      </c>
      <c r="G133" s="232">
        <v>0</v>
      </c>
      <c r="H133" s="232">
        <v>0</v>
      </c>
      <c r="I133" s="232">
        <v>0</v>
      </c>
      <c r="J133" s="232">
        <v>0</v>
      </c>
      <c r="K133" s="232">
        <v>0</v>
      </c>
      <c r="L133" s="232">
        <v>0</v>
      </c>
      <c r="M133" s="232">
        <v>0</v>
      </c>
      <c r="N133" s="232">
        <v>0</v>
      </c>
      <c r="O133" s="232">
        <v>0</v>
      </c>
      <c r="P133" s="189">
        <f t="shared" si="22"/>
        <v>0</v>
      </c>
    </row>
    <row r="134" spans="1:17" x14ac:dyDescent="0.2">
      <c r="A134" s="652"/>
      <c r="B134" s="85" t="str">
        <f t="shared" si="21"/>
        <v>Product/Service Category G</v>
      </c>
      <c r="C134" s="85"/>
      <c r="D134" s="232">
        <v>0</v>
      </c>
      <c r="E134" s="232">
        <v>0</v>
      </c>
      <c r="F134" s="232">
        <v>0</v>
      </c>
      <c r="G134" s="232">
        <v>0</v>
      </c>
      <c r="H134" s="232">
        <v>0</v>
      </c>
      <c r="I134" s="232">
        <v>0</v>
      </c>
      <c r="J134" s="232">
        <v>0</v>
      </c>
      <c r="K134" s="232">
        <v>0</v>
      </c>
      <c r="L134" s="232">
        <v>0</v>
      </c>
      <c r="M134" s="232">
        <v>0</v>
      </c>
      <c r="N134" s="232">
        <v>0</v>
      </c>
      <c r="O134" s="232">
        <v>0</v>
      </c>
      <c r="P134" s="189">
        <f t="shared" si="22"/>
        <v>0</v>
      </c>
    </row>
    <row r="135" spans="1:17" x14ac:dyDescent="0.2">
      <c r="A135" s="652"/>
      <c r="B135" s="365" t="s">
        <v>341</v>
      </c>
      <c r="C135" s="366"/>
      <c r="D135" s="51">
        <f t="shared" ref="D135:O135" si="23">SUM(D128:D134)</f>
        <v>0</v>
      </c>
      <c r="E135" s="51">
        <f t="shared" si="23"/>
        <v>0</v>
      </c>
      <c r="F135" s="51">
        <f t="shared" si="23"/>
        <v>0</v>
      </c>
      <c r="G135" s="51">
        <f t="shared" si="23"/>
        <v>0</v>
      </c>
      <c r="H135" s="51">
        <f t="shared" si="23"/>
        <v>0</v>
      </c>
      <c r="I135" s="51">
        <f t="shared" si="23"/>
        <v>0</v>
      </c>
      <c r="J135" s="51">
        <f t="shared" si="23"/>
        <v>0</v>
      </c>
      <c r="K135" s="51">
        <f t="shared" si="23"/>
        <v>0</v>
      </c>
      <c r="L135" s="51">
        <f t="shared" si="23"/>
        <v>0</v>
      </c>
      <c r="M135" s="51">
        <f t="shared" si="23"/>
        <v>0</v>
      </c>
      <c r="N135" s="51">
        <f t="shared" si="23"/>
        <v>0</v>
      </c>
      <c r="O135" s="51">
        <f t="shared" si="23"/>
        <v>0</v>
      </c>
      <c r="P135" s="189">
        <f t="shared" si="22"/>
        <v>0</v>
      </c>
    </row>
    <row r="136" spans="1:17" x14ac:dyDescent="0.2">
      <c r="A136" s="652"/>
      <c r="B136" s="367" t="s">
        <v>344</v>
      </c>
      <c r="C136" s="368"/>
      <c r="D136" s="51">
        <f t="shared" ref="D136:O136" si="24">$E$24*D135*-1</f>
        <v>0</v>
      </c>
      <c r="E136" s="51">
        <f t="shared" si="24"/>
        <v>0</v>
      </c>
      <c r="F136" s="51">
        <f t="shared" si="24"/>
        <v>0</v>
      </c>
      <c r="G136" s="51">
        <f t="shared" si="24"/>
        <v>0</v>
      </c>
      <c r="H136" s="51">
        <f t="shared" si="24"/>
        <v>0</v>
      </c>
      <c r="I136" s="51">
        <f t="shared" si="24"/>
        <v>0</v>
      </c>
      <c r="J136" s="51">
        <f t="shared" si="24"/>
        <v>0</v>
      </c>
      <c r="K136" s="51">
        <f t="shared" si="24"/>
        <v>0</v>
      </c>
      <c r="L136" s="51">
        <f t="shared" si="24"/>
        <v>0</v>
      </c>
      <c r="M136" s="51">
        <f t="shared" si="24"/>
        <v>0</v>
      </c>
      <c r="N136" s="51">
        <f t="shared" si="24"/>
        <v>0</v>
      </c>
      <c r="O136" s="51">
        <f t="shared" si="24"/>
        <v>0</v>
      </c>
      <c r="P136" s="189">
        <f>SUM(D136:O136)</f>
        <v>0</v>
      </c>
    </row>
    <row r="137" spans="1:17" x14ac:dyDescent="0.2">
      <c r="A137" s="652"/>
      <c r="B137" s="171" t="s">
        <v>353</v>
      </c>
      <c r="C137" s="85"/>
      <c r="D137" s="51">
        <f>SUM(D135:D136)</f>
        <v>0</v>
      </c>
      <c r="E137" s="51">
        <f t="shared" ref="E137:O137" si="25">SUM(E135:E136)</f>
        <v>0</v>
      </c>
      <c r="F137" s="51">
        <f t="shared" si="25"/>
        <v>0</v>
      </c>
      <c r="G137" s="51">
        <f t="shared" si="25"/>
        <v>0</v>
      </c>
      <c r="H137" s="51">
        <f t="shared" si="25"/>
        <v>0</v>
      </c>
      <c r="I137" s="51">
        <f t="shared" si="25"/>
        <v>0</v>
      </c>
      <c r="J137" s="51">
        <f t="shared" si="25"/>
        <v>0</v>
      </c>
      <c r="K137" s="51">
        <f t="shared" si="25"/>
        <v>0</v>
      </c>
      <c r="L137" s="51">
        <f t="shared" si="25"/>
        <v>0</v>
      </c>
      <c r="M137" s="51">
        <f t="shared" si="25"/>
        <v>0</v>
      </c>
      <c r="N137" s="51">
        <f t="shared" si="25"/>
        <v>0</v>
      </c>
      <c r="O137" s="51">
        <f t="shared" si="25"/>
        <v>0</v>
      </c>
      <c r="P137" s="189">
        <f>SUM(D137:O137)</f>
        <v>0</v>
      </c>
    </row>
    <row r="138" spans="1:17" x14ac:dyDescent="0.2">
      <c r="A138" s="652"/>
      <c r="B138" s="190" t="s">
        <v>354</v>
      </c>
      <c r="C138" s="190"/>
      <c r="D138" s="232">
        <v>0</v>
      </c>
      <c r="E138" s="232">
        <v>0</v>
      </c>
      <c r="F138" s="232">
        <v>0</v>
      </c>
      <c r="G138" s="232">
        <v>0</v>
      </c>
      <c r="H138" s="232">
        <v>0</v>
      </c>
      <c r="I138" s="232">
        <v>0</v>
      </c>
      <c r="J138" s="232">
        <v>0</v>
      </c>
      <c r="K138" s="232">
        <v>0</v>
      </c>
      <c r="L138" s="232">
        <v>0</v>
      </c>
      <c r="M138" s="232">
        <v>0</v>
      </c>
      <c r="N138" s="232">
        <v>0</v>
      </c>
      <c r="O138" s="232">
        <v>0</v>
      </c>
      <c r="P138" s="189">
        <f t="shared" si="22"/>
        <v>0</v>
      </c>
    </row>
    <row r="139" spans="1:17" x14ac:dyDescent="0.2">
      <c r="A139" s="652"/>
      <c r="B139" s="238" t="s">
        <v>355</v>
      </c>
      <c r="C139" s="190"/>
      <c r="D139" s="415">
        <f t="shared" ref="D139:O139" si="26">SUM(D137:D138)</f>
        <v>0</v>
      </c>
      <c r="E139" s="51">
        <f t="shared" si="26"/>
        <v>0</v>
      </c>
      <c r="F139" s="51">
        <f t="shared" si="26"/>
        <v>0</v>
      </c>
      <c r="G139" s="51">
        <f t="shared" si="26"/>
        <v>0</v>
      </c>
      <c r="H139" s="51">
        <f t="shared" si="26"/>
        <v>0</v>
      </c>
      <c r="I139" s="51">
        <f t="shared" si="26"/>
        <v>0</v>
      </c>
      <c r="J139" s="51">
        <f t="shared" si="26"/>
        <v>0</v>
      </c>
      <c r="K139" s="51">
        <f t="shared" si="26"/>
        <v>0</v>
      </c>
      <c r="L139" s="51">
        <f t="shared" si="26"/>
        <v>0</v>
      </c>
      <c r="M139" s="51">
        <f t="shared" si="26"/>
        <v>0</v>
      </c>
      <c r="N139" s="51">
        <f t="shared" si="26"/>
        <v>0</v>
      </c>
      <c r="O139" s="51">
        <f t="shared" si="26"/>
        <v>0</v>
      </c>
      <c r="P139" s="189">
        <f t="shared" si="22"/>
        <v>0</v>
      </c>
    </row>
    <row r="140" spans="1:17" x14ac:dyDescent="0.2">
      <c r="A140" s="652"/>
      <c r="B140" s="365" t="s">
        <v>356</v>
      </c>
      <c r="C140" s="414"/>
      <c r="D140" s="414"/>
      <c r="E140" s="85"/>
      <c r="F140" s="85"/>
      <c r="G140" s="85"/>
      <c r="H140" s="85"/>
      <c r="I140" s="85"/>
      <c r="J140" s="85"/>
      <c r="K140" s="85"/>
      <c r="L140" s="85"/>
      <c r="M140" s="85"/>
      <c r="N140" s="85"/>
      <c r="O140" s="85"/>
      <c r="P140" s="193"/>
      <c r="Q140" s="321"/>
    </row>
    <row r="141" spans="1:17" x14ac:dyDescent="0.2">
      <c r="A141" s="652"/>
      <c r="B141" s="190" t="s">
        <v>342</v>
      </c>
      <c r="C141" s="190"/>
      <c r="D141" s="285">
        <f>$G$10*D135*(1-$E$24)</f>
        <v>0</v>
      </c>
      <c r="E141" s="51">
        <f t="shared" ref="E141:O141" si="27">$G$10*E135*(1-$E$24)</f>
        <v>0</v>
      </c>
      <c r="F141" s="51">
        <f t="shared" si="27"/>
        <v>0</v>
      </c>
      <c r="G141" s="51">
        <f t="shared" si="27"/>
        <v>0</v>
      </c>
      <c r="H141" s="51">
        <f t="shared" si="27"/>
        <v>0</v>
      </c>
      <c r="I141" s="51">
        <f t="shared" si="27"/>
        <v>0</v>
      </c>
      <c r="J141" s="51">
        <f t="shared" si="27"/>
        <v>0</v>
      </c>
      <c r="K141" s="51">
        <f t="shared" si="27"/>
        <v>0</v>
      </c>
      <c r="L141" s="51">
        <f t="shared" si="27"/>
        <v>0</v>
      </c>
      <c r="M141" s="51">
        <f t="shared" si="27"/>
        <v>0</v>
      </c>
      <c r="N141" s="51">
        <f t="shared" si="27"/>
        <v>0</v>
      </c>
      <c r="O141" s="51">
        <f t="shared" si="27"/>
        <v>0</v>
      </c>
      <c r="P141" s="189">
        <f>SUM(D141:O141)</f>
        <v>0</v>
      </c>
    </row>
    <row r="142" spans="1:17" x14ac:dyDescent="0.2">
      <c r="A142" s="652"/>
      <c r="B142" s="190" t="s">
        <v>343</v>
      </c>
      <c r="C142" s="190"/>
      <c r="D142" s="51">
        <f>D135*(1-$G$10)*(1-$E$24)</f>
        <v>0</v>
      </c>
      <c r="E142" s="51">
        <f t="shared" ref="E142:O142" si="28">E135*(1-$G$10)*(1-$E$24)</f>
        <v>0</v>
      </c>
      <c r="F142" s="51">
        <f t="shared" si="28"/>
        <v>0</v>
      </c>
      <c r="G142" s="51">
        <f t="shared" si="28"/>
        <v>0</v>
      </c>
      <c r="H142" s="51">
        <f t="shared" si="28"/>
        <v>0</v>
      </c>
      <c r="I142" s="51">
        <f t="shared" si="28"/>
        <v>0</v>
      </c>
      <c r="J142" s="51">
        <f t="shared" si="28"/>
        <v>0</v>
      </c>
      <c r="K142" s="51">
        <f t="shared" si="28"/>
        <v>0</v>
      </c>
      <c r="L142" s="51">
        <f t="shared" si="28"/>
        <v>0</v>
      </c>
      <c r="M142" s="51">
        <f t="shared" si="28"/>
        <v>0</v>
      </c>
      <c r="N142" s="51">
        <f t="shared" si="28"/>
        <v>0</v>
      </c>
      <c r="O142" s="51">
        <f t="shared" si="28"/>
        <v>0</v>
      </c>
      <c r="P142" s="189">
        <f>SUM(D142:O142)</f>
        <v>0</v>
      </c>
    </row>
    <row r="143" spans="1:17" x14ac:dyDescent="0.2">
      <c r="A143" s="652"/>
      <c r="B143" s="85" t="s">
        <v>357</v>
      </c>
      <c r="C143" s="85"/>
      <c r="D143" s="51">
        <f>IF($E$16=0,0,IF($E$16=1,+O105,IF($E$16=2,+N105,IF($E$16=3,+M105,IF($E$16=4,+L105,0)))))</f>
        <v>0</v>
      </c>
      <c r="E143" s="51">
        <f>IF($E$16=0,0,IF($E$16=1,+D142,IF($E$16=2,+O105,IF($E$16=3,+N105,IF($E$16=4,+M105,0)))))</f>
        <v>0</v>
      </c>
      <c r="F143" s="51">
        <f>IF($E$16=0,0,IF($E$16=1,+E142,IF($E$16=2,+D142,IF($E$16=3,+O105,IF($E$16=4,+N105,0)))))</f>
        <v>0</v>
      </c>
      <c r="G143" s="51">
        <f>IF($E$16=0,0,IF($E$16=1,+F142,IF($E$16=2,+E142,IF($E$16=3,+D142,IF($E$16=4,+O105,0)))))</f>
        <v>0</v>
      </c>
      <c r="H143" s="51">
        <f t="shared" ref="H143:O143" si="29">IF($E$16=0,0,IF($E$16=1,+G142,IF($E$16=2,+F142,IF($E$16=3,+E142,IF($E$16=4,+D142,0)))))</f>
        <v>0</v>
      </c>
      <c r="I143" s="51">
        <f t="shared" si="29"/>
        <v>0</v>
      </c>
      <c r="J143" s="51">
        <f t="shared" si="29"/>
        <v>0</v>
      </c>
      <c r="K143" s="51">
        <f t="shared" si="29"/>
        <v>0</v>
      </c>
      <c r="L143" s="51">
        <f t="shared" si="29"/>
        <v>0</v>
      </c>
      <c r="M143" s="51">
        <f t="shared" si="29"/>
        <v>0</v>
      </c>
      <c r="N143" s="51">
        <f t="shared" si="29"/>
        <v>0</v>
      </c>
      <c r="O143" s="51">
        <f t="shared" si="29"/>
        <v>0</v>
      </c>
      <c r="P143" s="189">
        <f>SUM(D143:O143)</f>
        <v>0</v>
      </c>
    </row>
    <row r="144" spans="1:17" x14ac:dyDescent="0.2">
      <c r="A144" s="655"/>
      <c r="B144" s="143" t="s">
        <v>358</v>
      </c>
      <c r="C144" s="144"/>
      <c r="D144" s="51">
        <f>$E$19*D142</f>
        <v>0</v>
      </c>
      <c r="E144" s="51">
        <f t="shared" ref="E144:O144" si="30">$E$19*E142</f>
        <v>0</v>
      </c>
      <c r="F144" s="51">
        <f t="shared" si="30"/>
        <v>0</v>
      </c>
      <c r="G144" s="51">
        <f t="shared" si="30"/>
        <v>0</v>
      </c>
      <c r="H144" s="51">
        <f t="shared" si="30"/>
        <v>0</v>
      </c>
      <c r="I144" s="51">
        <f t="shared" si="30"/>
        <v>0</v>
      </c>
      <c r="J144" s="51">
        <f t="shared" si="30"/>
        <v>0</v>
      </c>
      <c r="K144" s="51">
        <f t="shared" si="30"/>
        <v>0</v>
      </c>
      <c r="L144" s="51">
        <f t="shared" si="30"/>
        <v>0</v>
      </c>
      <c r="M144" s="51">
        <f t="shared" si="30"/>
        <v>0</v>
      </c>
      <c r="N144" s="51">
        <f t="shared" si="30"/>
        <v>0</v>
      </c>
      <c r="O144" s="51">
        <f t="shared" si="30"/>
        <v>0</v>
      </c>
      <c r="P144" s="189">
        <f>SUM(D144:O144)</f>
        <v>0</v>
      </c>
    </row>
    <row r="145" spans="1:16" x14ac:dyDescent="0.2">
      <c r="A145" s="191"/>
      <c r="B145" s="190"/>
      <c r="C145" s="190"/>
      <c r="D145" s="190"/>
      <c r="E145" s="190"/>
      <c r="F145" s="190"/>
      <c r="G145" s="190"/>
      <c r="H145" s="190"/>
      <c r="I145" s="190"/>
      <c r="J145" s="190"/>
      <c r="K145" s="190"/>
      <c r="L145" s="190"/>
      <c r="M145" s="190"/>
      <c r="N145" s="190"/>
      <c r="O145" s="190"/>
      <c r="P145" s="196"/>
    </row>
    <row r="146" spans="1:16" x14ac:dyDescent="0.2">
      <c r="A146" s="191"/>
      <c r="B146" s="190"/>
      <c r="C146" s="190"/>
      <c r="D146" s="190"/>
      <c r="E146" s="190"/>
      <c r="F146" s="190"/>
      <c r="G146" s="190"/>
      <c r="H146" s="190"/>
      <c r="I146" s="190"/>
      <c r="J146" s="190"/>
      <c r="K146" s="190"/>
      <c r="L146" s="190"/>
      <c r="M146" s="190"/>
      <c r="N146" s="190"/>
      <c r="O146" s="190"/>
      <c r="P146" s="196"/>
    </row>
    <row r="147" spans="1:16" x14ac:dyDescent="0.2">
      <c r="A147" s="651" t="s">
        <v>490</v>
      </c>
      <c r="B147" s="174" t="s">
        <v>6</v>
      </c>
      <c r="C147" s="173"/>
      <c r="D147" s="85"/>
      <c r="E147" s="85"/>
      <c r="F147" s="85"/>
      <c r="G147" s="85"/>
      <c r="H147" s="85"/>
      <c r="I147" s="85"/>
      <c r="J147" s="85"/>
      <c r="K147" s="85"/>
      <c r="L147" s="85"/>
      <c r="M147" s="85"/>
      <c r="N147" s="85"/>
      <c r="O147" s="85"/>
      <c r="P147" s="193"/>
    </row>
    <row r="148" spans="1:16" x14ac:dyDescent="0.2">
      <c r="A148" s="652"/>
      <c r="B148" s="153" t="str">
        <f>+B54</f>
        <v>Product/Service Category A</v>
      </c>
      <c r="C148" s="85"/>
      <c r="D148" s="645" t="s">
        <v>595</v>
      </c>
      <c r="E148" s="646"/>
      <c r="F148" s="646"/>
      <c r="G148" s="646"/>
      <c r="H148" s="646"/>
      <c r="I148" s="646"/>
      <c r="J148" s="646"/>
      <c r="K148" s="646"/>
      <c r="L148" s="646"/>
      <c r="M148" s="646"/>
      <c r="N148" s="646"/>
      <c r="O148" s="646"/>
      <c r="P148" s="647"/>
    </row>
    <row r="149" spans="1:16" x14ac:dyDescent="0.2">
      <c r="A149" s="652"/>
      <c r="B149" s="153" t="str">
        <f t="shared" ref="B149:B154" si="31">+B55</f>
        <v>Product/Service Category B</v>
      </c>
      <c r="C149" s="85"/>
      <c r="D149" s="645" t="s">
        <v>595</v>
      </c>
      <c r="E149" s="646"/>
      <c r="F149" s="646"/>
      <c r="G149" s="646"/>
      <c r="H149" s="646"/>
      <c r="I149" s="646"/>
      <c r="J149" s="646"/>
      <c r="K149" s="646"/>
      <c r="L149" s="646"/>
      <c r="M149" s="646"/>
      <c r="N149" s="646"/>
      <c r="O149" s="646"/>
      <c r="P149" s="647"/>
    </row>
    <row r="150" spans="1:16" x14ac:dyDescent="0.2">
      <c r="A150" s="652"/>
      <c r="B150" s="153" t="str">
        <f t="shared" si="31"/>
        <v>Product/Service Category C</v>
      </c>
      <c r="C150" s="85"/>
      <c r="D150" s="645" t="s">
        <v>595</v>
      </c>
      <c r="E150" s="646"/>
      <c r="F150" s="646"/>
      <c r="G150" s="646"/>
      <c r="H150" s="646"/>
      <c r="I150" s="646"/>
      <c r="J150" s="646"/>
      <c r="K150" s="646"/>
      <c r="L150" s="646"/>
      <c r="M150" s="646"/>
      <c r="N150" s="646"/>
      <c r="O150" s="646"/>
      <c r="P150" s="647"/>
    </row>
    <row r="151" spans="1:16" x14ac:dyDescent="0.2">
      <c r="A151" s="652"/>
      <c r="B151" s="153" t="str">
        <f t="shared" si="31"/>
        <v>Product/Service Category D</v>
      </c>
      <c r="C151" s="85"/>
      <c r="D151" s="645" t="s">
        <v>595</v>
      </c>
      <c r="E151" s="646"/>
      <c r="F151" s="646"/>
      <c r="G151" s="646"/>
      <c r="H151" s="646"/>
      <c r="I151" s="646"/>
      <c r="J151" s="646"/>
      <c r="K151" s="646"/>
      <c r="L151" s="646"/>
      <c r="M151" s="646"/>
      <c r="N151" s="646"/>
      <c r="O151" s="646"/>
      <c r="P151" s="647"/>
    </row>
    <row r="152" spans="1:16" x14ac:dyDescent="0.2">
      <c r="A152" s="652"/>
      <c r="B152" s="153" t="str">
        <f t="shared" si="31"/>
        <v>Product/Service Category E</v>
      </c>
      <c r="C152" s="85"/>
      <c r="D152" s="645" t="s">
        <v>595</v>
      </c>
      <c r="E152" s="646"/>
      <c r="F152" s="646"/>
      <c r="G152" s="646"/>
      <c r="H152" s="646"/>
      <c r="I152" s="646"/>
      <c r="J152" s="646"/>
      <c r="K152" s="646"/>
      <c r="L152" s="646"/>
      <c r="M152" s="646"/>
      <c r="N152" s="646"/>
      <c r="O152" s="646"/>
      <c r="P152" s="647"/>
    </row>
    <row r="153" spans="1:16" x14ac:dyDescent="0.2">
      <c r="A153" s="652"/>
      <c r="B153" s="153" t="str">
        <f t="shared" si="31"/>
        <v>Product/Service Category F</v>
      </c>
      <c r="C153" s="85"/>
      <c r="D153" s="645" t="s">
        <v>595</v>
      </c>
      <c r="E153" s="646"/>
      <c r="F153" s="646"/>
      <c r="G153" s="646"/>
      <c r="H153" s="646"/>
      <c r="I153" s="646"/>
      <c r="J153" s="646"/>
      <c r="K153" s="646"/>
      <c r="L153" s="646"/>
      <c r="M153" s="646"/>
      <c r="N153" s="646"/>
      <c r="O153" s="646"/>
      <c r="P153" s="647"/>
    </row>
    <row r="154" spans="1:16" x14ac:dyDescent="0.2">
      <c r="A154" s="652"/>
      <c r="B154" s="153" t="str">
        <f t="shared" si="31"/>
        <v>Product/Service Category G</v>
      </c>
      <c r="C154" s="85"/>
      <c r="D154" s="645" t="s">
        <v>595</v>
      </c>
      <c r="E154" s="646"/>
      <c r="F154" s="646"/>
      <c r="G154" s="646"/>
      <c r="H154" s="646"/>
      <c r="I154" s="646"/>
      <c r="J154" s="646"/>
      <c r="K154" s="646"/>
      <c r="L154" s="646"/>
      <c r="M154" s="646"/>
      <c r="N154" s="646"/>
      <c r="O154" s="646"/>
      <c r="P154" s="647"/>
    </row>
    <row r="155" spans="1:16" x14ac:dyDescent="0.2">
      <c r="A155" s="652"/>
      <c r="B155" s="243" t="s">
        <v>344</v>
      </c>
      <c r="C155" s="155"/>
      <c r="D155" s="645" t="s">
        <v>595</v>
      </c>
      <c r="E155" s="646"/>
      <c r="F155" s="646"/>
      <c r="G155" s="646"/>
      <c r="H155" s="646"/>
      <c r="I155" s="646"/>
      <c r="J155" s="646"/>
      <c r="K155" s="646"/>
      <c r="L155" s="646"/>
      <c r="M155" s="646"/>
      <c r="N155" s="646"/>
      <c r="O155" s="646"/>
      <c r="P155" s="647"/>
    </row>
    <row r="156" spans="1:16" x14ac:dyDescent="0.2">
      <c r="A156" s="652"/>
      <c r="B156" s="243" t="s">
        <v>354</v>
      </c>
      <c r="C156" s="155"/>
      <c r="D156" s="645" t="s">
        <v>595</v>
      </c>
      <c r="E156" s="646"/>
      <c r="F156" s="646"/>
      <c r="G156" s="646"/>
      <c r="H156" s="646"/>
      <c r="I156" s="646"/>
      <c r="J156" s="646"/>
      <c r="K156" s="646"/>
      <c r="L156" s="646"/>
      <c r="M156" s="646"/>
      <c r="N156" s="646"/>
      <c r="O156" s="646"/>
      <c r="P156" s="647"/>
    </row>
    <row r="157" spans="1:16" x14ac:dyDescent="0.2">
      <c r="A157" s="652"/>
      <c r="B157" s="243" t="s">
        <v>38</v>
      </c>
      <c r="C157" s="155"/>
      <c r="D157" s="645" t="s">
        <v>595</v>
      </c>
      <c r="E157" s="646"/>
      <c r="F157" s="646"/>
      <c r="G157" s="646"/>
      <c r="H157" s="646"/>
      <c r="I157" s="646"/>
      <c r="J157" s="646"/>
      <c r="K157" s="646"/>
      <c r="L157" s="646"/>
      <c r="M157" s="646"/>
      <c r="N157" s="646"/>
      <c r="O157" s="646"/>
      <c r="P157" s="647"/>
    </row>
    <row r="158" spans="1:16" x14ac:dyDescent="0.2">
      <c r="A158" s="652"/>
      <c r="B158" s="243" t="s">
        <v>39</v>
      </c>
      <c r="C158" s="155"/>
      <c r="D158" s="645" t="s">
        <v>595</v>
      </c>
      <c r="E158" s="646"/>
      <c r="F158" s="646"/>
      <c r="G158" s="646"/>
      <c r="H158" s="646"/>
      <c r="I158" s="646"/>
      <c r="J158" s="646"/>
      <c r="K158" s="646"/>
      <c r="L158" s="646"/>
      <c r="M158" s="646"/>
      <c r="N158" s="646"/>
      <c r="O158" s="646"/>
      <c r="P158" s="647"/>
    </row>
    <row r="159" spans="1:16" x14ac:dyDescent="0.2">
      <c r="A159" s="652"/>
      <c r="B159" s="153" t="s">
        <v>40</v>
      </c>
      <c r="C159" s="154"/>
      <c r="D159" s="645" t="s">
        <v>595</v>
      </c>
      <c r="E159" s="646"/>
      <c r="F159" s="646"/>
      <c r="G159" s="646"/>
      <c r="H159" s="646"/>
      <c r="I159" s="646"/>
      <c r="J159" s="646"/>
      <c r="K159" s="646"/>
      <c r="L159" s="646"/>
      <c r="M159" s="646"/>
      <c r="N159" s="646"/>
      <c r="O159" s="646"/>
      <c r="P159" s="647"/>
    </row>
    <row r="160" spans="1:16" ht="17" thickBot="1" x14ac:dyDescent="0.25">
      <c r="A160" s="653"/>
      <c r="B160" s="194" t="s">
        <v>697</v>
      </c>
      <c r="C160" s="195"/>
      <c r="D160" s="648" t="s">
        <v>595</v>
      </c>
      <c r="E160" s="649"/>
      <c r="F160" s="649"/>
      <c r="G160" s="649"/>
      <c r="H160" s="649"/>
      <c r="I160" s="649"/>
      <c r="J160" s="649"/>
      <c r="K160" s="649"/>
      <c r="L160" s="649"/>
      <c r="M160" s="649"/>
      <c r="N160" s="649"/>
      <c r="O160" s="649"/>
      <c r="P160" s="650"/>
    </row>
  </sheetData>
  <sheetProtection sheet="1" objects="1" scenarios="1"/>
  <mergeCells count="57">
    <mergeCell ref="F1:H1"/>
    <mergeCell ref="A52:A70"/>
    <mergeCell ref="C21:H23"/>
    <mergeCell ref="C6:H8"/>
    <mergeCell ref="C18:H18"/>
    <mergeCell ref="C35:H36"/>
    <mergeCell ref="C13:H15"/>
    <mergeCell ref="C30:H32"/>
    <mergeCell ref="C27:H29"/>
    <mergeCell ref="C26:H26"/>
    <mergeCell ref="C38:H40"/>
    <mergeCell ref="C41:H42"/>
    <mergeCell ref="A89:A107"/>
    <mergeCell ref="C44:H45"/>
    <mergeCell ref="D113:P113"/>
    <mergeCell ref="A126:A144"/>
    <mergeCell ref="D74:P74"/>
    <mergeCell ref="A73:A86"/>
    <mergeCell ref="A110:A123"/>
    <mergeCell ref="D75:P75"/>
    <mergeCell ref="D76:P76"/>
    <mergeCell ref="D86:P86"/>
    <mergeCell ref="D77:P77"/>
    <mergeCell ref="D78:P78"/>
    <mergeCell ref="D79:P79"/>
    <mergeCell ref="D80:P80"/>
    <mergeCell ref="D81:P81"/>
    <mergeCell ref="D82:P82"/>
    <mergeCell ref="D159:P159"/>
    <mergeCell ref="D119:P119"/>
    <mergeCell ref="D115:P115"/>
    <mergeCell ref="D116:P116"/>
    <mergeCell ref="A147:A160"/>
    <mergeCell ref="D155:P155"/>
    <mergeCell ref="D156:P156"/>
    <mergeCell ref="D157:P157"/>
    <mergeCell ref="D158:P158"/>
    <mergeCell ref="D153:P153"/>
    <mergeCell ref="D154:P154"/>
    <mergeCell ref="D160:P160"/>
    <mergeCell ref="D149:P149"/>
    <mergeCell ref="D150:P150"/>
    <mergeCell ref="D151:P151"/>
    <mergeCell ref="D152:P152"/>
    <mergeCell ref="D148:P148"/>
    <mergeCell ref="D120:P120"/>
    <mergeCell ref="D121:P121"/>
    <mergeCell ref="D122:P122"/>
    <mergeCell ref="D123:P123"/>
    <mergeCell ref="D83:P83"/>
    <mergeCell ref="D84:P84"/>
    <mergeCell ref="D85:P85"/>
    <mergeCell ref="D117:P117"/>
    <mergeCell ref="D118:P118"/>
    <mergeCell ref="D111:P111"/>
    <mergeCell ref="D112:P112"/>
    <mergeCell ref="D114:P114"/>
  </mergeCells>
  <phoneticPr fontId="0" type="noConversion"/>
  <printOptions horizontalCentered="1"/>
  <pageMargins left="0.5" right="0.5" top="1" bottom="1" header="0.5" footer="0.5"/>
  <pageSetup scale="18" orientation="landscape" blackAndWhite="1" horizontalDpi="300" verticalDpi="300" r:id="rId1"/>
  <headerFooter alignWithMargins="0">
    <oddFooter>&amp;C&amp;"Times New Roman,Regular"&amp;12Appendix</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Button 1">
              <controlPr defaultSize="0" print="0" autoFill="0" autoPict="0" macro="[0]!Print_Sales_Instructions">
                <anchor moveWithCells="1">
                  <from>
                    <xdr:col>1</xdr:col>
                    <xdr:colOff>0</xdr:colOff>
                    <xdr:row>1</xdr:row>
                    <xdr:rowOff>0</xdr:rowOff>
                  </from>
                  <to>
                    <xdr:col>2</xdr:col>
                    <xdr:colOff>1257300</xdr:colOff>
                    <xdr:row>2</xdr:row>
                    <xdr:rowOff>12700</xdr:rowOff>
                  </to>
                </anchor>
              </controlPr>
            </control>
          </mc:Choice>
          <mc:Fallback/>
        </mc:AlternateContent>
        <mc:AlternateContent xmlns:mc="http://schemas.openxmlformats.org/markup-compatibility/2006">
          <mc:Choice Requires="x14">
            <control shapeId="13314" r:id="rId5" name="Button 2">
              <controlPr defaultSize="0" print="0" autoFill="0" autoPict="0" macro="[0]!Print_Sales_Data_All_Years">
                <anchor moveWithCells="1">
                  <from>
                    <xdr:col>1</xdr:col>
                    <xdr:colOff>0</xdr:colOff>
                    <xdr:row>46</xdr:row>
                    <xdr:rowOff>0</xdr:rowOff>
                  </from>
                  <to>
                    <xdr:col>2</xdr:col>
                    <xdr:colOff>1320800</xdr:colOff>
                    <xdr:row>47</xdr:row>
                    <xdr:rowOff>12700</xdr:rowOff>
                  </to>
                </anchor>
              </controlPr>
            </control>
          </mc:Choice>
          <mc:Fallback/>
        </mc:AlternateContent>
      </controls>
    </mc:Choice>
    <mc:Fallback/>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enableFormatConditionsCalculation="0">
    <pageSetUpPr fitToPage="1"/>
  </sheetPr>
  <dimension ref="A1:P189"/>
  <sheetViews>
    <sheetView workbookViewId="0"/>
  </sheetViews>
  <sheetFormatPr baseColWidth="10" defaultColWidth="8.83203125" defaultRowHeight="16" x14ac:dyDescent="0.2"/>
  <cols>
    <col min="1" max="1" width="2.6640625" style="12" customWidth="1"/>
    <col min="2" max="2" width="8.83203125" style="12" customWidth="1"/>
    <col min="3" max="3" width="41.5" style="12" customWidth="1"/>
    <col min="4" max="6" width="12.6640625" style="12" customWidth="1"/>
    <col min="7" max="7" width="14.5" style="12" customWidth="1"/>
    <col min="8" max="16" width="12.6640625" style="12" customWidth="1"/>
  </cols>
  <sheetData>
    <row r="1" spans="2:16" ht="15.75" customHeight="1" x14ac:dyDescent="0.2">
      <c r="B1" s="27"/>
      <c r="C1" s="27"/>
      <c r="E1" s="627" t="s">
        <v>456</v>
      </c>
      <c r="F1" s="627"/>
      <c r="G1" s="627"/>
    </row>
    <row r="3" spans="2:16" ht="17" thickBot="1" x14ac:dyDescent="0.25"/>
    <row r="4" spans="2:16" x14ac:dyDescent="0.2">
      <c r="B4" s="242" t="s">
        <v>238</v>
      </c>
      <c r="C4" s="14"/>
      <c r="D4" s="14"/>
      <c r="E4" s="14"/>
      <c r="F4" s="14"/>
      <c r="G4" s="15"/>
      <c r="H4" s="39"/>
    </row>
    <row r="5" spans="2:16" x14ac:dyDescent="0.2">
      <c r="B5" s="673" t="s">
        <v>684</v>
      </c>
      <c r="C5" s="611"/>
      <c r="D5" s="611"/>
      <c r="E5" s="611"/>
      <c r="F5" s="611"/>
      <c r="G5" s="612"/>
      <c r="H5" s="362"/>
      <c r="J5" s="274"/>
      <c r="K5" s="274"/>
      <c r="L5" s="274"/>
      <c r="M5" s="274"/>
      <c r="N5" s="275"/>
      <c r="O5" s="275"/>
      <c r="P5" s="275"/>
    </row>
    <row r="6" spans="2:16" x14ac:dyDescent="0.2">
      <c r="B6" s="613"/>
      <c r="C6" s="611"/>
      <c r="D6" s="611"/>
      <c r="E6" s="611"/>
      <c r="F6" s="611"/>
      <c r="G6" s="612"/>
      <c r="H6" s="362"/>
      <c r="J6" s="274"/>
      <c r="K6" s="274"/>
      <c r="L6" s="274"/>
      <c r="M6" s="274"/>
      <c r="N6" s="275"/>
      <c r="O6" s="275"/>
      <c r="P6" s="275"/>
    </row>
    <row r="7" spans="2:16" x14ac:dyDescent="0.2">
      <c r="B7" s="613"/>
      <c r="C7" s="611"/>
      <c r="D7" s="611"/>
      <c r="E7" s="611"/>
      <c r="F7" s="611"/>
      <c r="G7" s="612"/>
      <c r="H7" s="320"/>
      <c r="J7" s="274"/>
      <c r="K7" s="274"/>
      <c r="L7" s="274"/>
      <c r="M7" s="274"/>
      <c r="N7" s="275"/>
      <c r="O7" s="275"/>
      <c r="P7" s="275"/>
    </row>
    <row r="8" spans="2:16" x14ac:dyDescent="0.2">
      <c r="B8" s="279" t="s">
        <v>93</v>
      </c>
      <c r="C8" s="277" t="s">
        <v>155</v>
      </c>
      <c r="D8" s="277"/>
      <c r="E8" s="277"/>
      <c r="F8" s="277"/>
      <c r="G8" s="278"/>
      <c r="H8" s="274"/>
      <c r="J8" s="274"/>
      <c r="K8" s="274"/>
      <c r="L8" s="274"/>
      <c r="M8" s="274"/>
      <c r="N8" s="39"/>
      <c r="O8" s="275"/>
      <c r="P8" s="275"/>
    </row>
    <row r="9" spans="2:16" x14ac:dyDescent="0.2">
      <c r="B9" s="276"/>
      <c r="C9" s="277" t="s">
        <v>92</v>
      </c>
      <c r="D9" s="277"/>
      <c r="E9" s="277"/>
      <c r="F9" s="277"/>
      <c r="G9" s="281">
        <v>1</v>
      </c>
      <c r="H9" s="39"/>
      <c r="J9" s="274"/>
      <c r="K9" s="274"/>
      <c r="L9" s="274"/>
      <c r="M9" s="274"/>
      <c r="N9" s="280"/>
      <c r="O9" s="275"/>
      <c r="P9" s="275"/>
    </row>
    <row r="10" spans="2:16" x14ac:dyDescent="0.2">
      <c r="B10" s="276"/>
      <c r="C10" s="277" t="s">
        <v>457</v>
      </c>
      <c r="D10" s="277"/>
      <c r="E10" s="277"/>
      <c r="F10" s="277"/>
      <c r="G10" s="278"/>
      <c r="H10" s="39"/>
      <c r="J10" s="274"/>
      <c r="K10" s="274"/>
      <c r="L10" s="274"/>
      <c r="M10" s="274"/>
      <c r="N10" s="280"/>
      <c r="O10" s="275"/>
      <c r="P10" s="275"/>
    </row>
    <row r="11" spans="2:16" x14ac:dyDescent="0.2">
      <c r="B11" s="276"/>
      <c r="C11" s="277" t="s">
        <v>156</v>
      </c>
      <c r="D11" s="277"/>
      <c r="E11" s="277"/>
      <c r="F11" s="277"/>
      <c r="G11" s="278"/>
      <c r="H11" s="39"/>
      <c r="J11" s="274"/>
      <c r="K11" s="274"/>
      <c r="L11" s="274"/>
      <c r="M11" s="274"/>
      <c r="N11" s="280"/>
      <c r="O11" s="275"/>
      <c r="P11" s="275"/>
    </row>
    <row r="12" spans="2:16" x14ac:dyDescent="0.2">
      <c r="B12" s="276"/>
      <c r="C12" s="277"/>
      <c r="D12" s="277"/>
      <c r="E12" s="277"/>
      <c r="F12" s="277"/>
      <c r="G12" s="278"/>
      <c r="H12" s="274"/>
      <c r="J12" s="274"/>
      <c r="K12" s="274"/>
      <c r="L12" s="274"/>
      <c r="M12" s="274"/>
      <c r="N12" s="275"/>
      <c r="O12" s="275"/>
      <c r="P12" s="275"/>
    </row>
    <row r="13" spans="2:16" x14ac:dyDescent="0.2">
      <c r="B13" s="279" t="s">
        <v>18</v>
      </c>
      <c r="C13" s="277" t="s">
        <v>641</v>
      </c>
      <c r="D13" s="277"/>
      <c r="E13" s="277"/>
      <c r="F13" s="277"/>
      <c r="G13" s="19"/>
      <c r="H13" s="39"/>
      <c r="J13" s="39"/>
      <c r="K13" s="39"/>
      <c r="L13" s="39"/>
      <c r="M13" s="274"/>
      <c r="N13" s="275"/>
      <c r="O13" s="275"/>
      <c r="P13" s="275"/>
    </row>
    <row r="14" spans="2:16" x14ac:dyDescent="0.2">
      <c r="B14" s="276"/>
      <c r="C14" s="277" t="s">
        <v>642</v>
      </c>
      <c r="D14" s="277"/>
      <c r="E14" s="277"/>
      <c r="F14" s="277"/>
      <c r="G14" s="278"/>
      <c r="H14" s="274"/>
      <c r="J14" s="39"/>
      <c r="K14" s="39"/>
      <c r="L14" s="280"/>
      <c r="M14" s="274"/>
      <c r="N14" s="275"/>
      <c r="O14" s="275"/>
      <c r="P14" s="275"/>
    </row>
    <row r="15" spans="2:16" x14ac:dyDescent="0.2">
      <c r="B15" s="276"/>
      <c r="C15" s="277"/>
      <c r="D15" s="18"/>
      <c r="E15" s="456" t="s">
        <v>319</v>
      </c>
      <c r="F15" s="456" t="s">
        <v>359</v>
      </c>
      <c r="G15" s="459" t="s">
        <v>678</v>
      </c>
      <c r="H15" s="274"/>
      <c r="J15" s="39"/>
      <c r="K15" s="39"/>
      <c r="L15" s="280"/>
      <c r="M15" s="274"/>
      <c r="N15" s="275"/>
      <c r="O15" s="275"/>
      <c r="P15" s="275"/>
    </row>
    <row r="16" spans="2:16" x14ac:dyDescent="0.2">
      <c r="B16" s="276"/>
      <c r="C16" s="277"/>
      <c r="D16" s="18"/>
      <c r="E16" s="568">
        <v>0</v>
      </c>
      <c r="F16" s="457">
        <v>0</v>
      </c>
      <c r="G16" s="458">
        <v>0</v>
      </c>
      <c r="H16" s="274"/>
      <c r="J16" s="39"/>
      <c r="K16" s="39"/>
      <c r="L16" s="280"/>
      <c r="M16" s="274"/>
      <c r="N16" s="275"/>
      <c r="O16" s="275"/>
      <c r="P16" s="275"/>
    </row>
    <row r="17" spans="2:16" x14ac:dyDescent="0.2">
      <c r="B17" s="276"/>
      <c r="C17" s="277"/>
      <c r="D17" s="277"/>
      <c r="E17" s="277"/>
      <c r="F17" s="277"/>
      <c r="G17" s="278"/>
      <c r="H17" s="274"/>
      <c r="J17" s="274"/>
      <c r="K17" s="274"/>
      <c r="L17" s="274"/>
      <c r="M17" s="274"/>
      <c r="N17" s="275"/>
      <c r="O17" s="275"/>
      <c r="P17" s="275"/>
    </row>
    <row r="18" spans="2:16" x14ac:dyDescent="0.2">
      <c r="B18" s="279" t="s">
        <v>603</v>
      </c>
      <c r="C18" s="621" t="s">
        <v>516</v>
      </c>
      <c r="D18" s="611"/>
      <c r="E18" s="611"/>
      <c r="F18" s="611"/>
      <c r="G18" s="612"/>
      <c r="H18" s="362"/>
      <c r="J18" s="274"/>
      <c r="K18" s="274"/>
      <c r="L18" s="274"/>
      <c r="M18" s="274"/>
      <c r="N18" s="275"/>
      <c r="O18" s="275"/>
      <c r="P18" s="275"/>
    </row>
    <row r="19" spans="2:16" x14ac:dyDescent="0.2">
      <c r="B19" s="276"/>
      <c r="C19" s="611"/>
      <c r="D19" s="611"/>
      <c r="E19" s="611"/>
      <c r="F19" s="611"/>
      <c r="G19" s="612"/>
      <c r="H19" s="362"/>
      <c r="J19" s="274"/>
      <c r="K19" s="274"/>
      <c r="L19" s="274"/>
      <c r="M19" s="274"/>
      <c r="N19" s="275"/>
      <c r="O19" s="275"/>
      <c r="P19" s="275"/>
    </row>
    <row r="20" spans="2:16" x14ac:dyDescent="0.2">
      <c r="B20" s="276"/>
      <c r="C20" s="318"/>
      <c r="D20" s="318"/>
      <c r="E20" s="318"/>
      <c r="F20" s="318"/>
      <c r="G20" s="326"/>
      <c r="H20" s="362"/>
      <c r="J20" s="274"/>
      <c r="K20" s="274"/>
      <c r="L20" s="274"/>
      <c r="M20" s="274"/>
      <c r="N20" s="275"/>
      <c r="O20" s="275"/>
      <c r="P20" s="275"/>
    </row>
    <row r="21" spans="2:16" x14ac:dyDescent="0.2">
      <c r="B21" s="276"/>
      <c r="C21" s="277" t="s">
        <v>144</v>
      </c>
      <c r="D21" s="277"/>
      <c r="E21" s="277"/>
      <c r="F21" s="277"/>
      <c r="G21" s="281">
        <v>0</v>
      </c>
      <c r="H21" s="39"/>
      <c r="J21" s="39"/>
      <c r="K21" s="274"/>
      <c r="L21" s="274"/>
      <c r="M21" s="274"/>
      <c r="N21" s="275"/>
      <c r="O21" s="275"/>
      <c r="P21" s="275"/>
    </row>
    <row r="22" spans="2:16" x14ac:dyDescent="0.2">
      <c r="B22" s="276"/>
      <c r="C22" s="621" t="s">
        <v>469</v>
      </c>
      <c r="D22" s="611"/>
      <c r="E22" s="611"/>
      <c r="F22" s="611"/>
      <c r="G22" s="612"/>
      <c r="H22" s="362"/>
      <c r="J22" s="274"/>
      <c r="K22" s="274"/>
      <c r="L22" s="274"/>
      <c r="M22" s="274"/>
      <c r="N22" s="275"/>
      <c r="O22" s="275"/>
      <c r="P22" s="275"/>
    </row>
    <row r="23" spans="2:16" x14ac:dyDescent="0.2">
      <c r="B23" s="276"/>
      <c r="C23" s="611"/>
      <c r="D23" s="611"/>
      <c r="E23" s="611"/>
      <c r="F23" s="611"/>
      <c r="G23" s="612"/>
      <c r="H23" s="362"/>
      <c r="J23" s="274"/>
      <c r="K23" s="274"/>
      <c r="L23" s="274"/>
      <c r="M23" s="274"/>
      <c r="N23" s="275"/>
      <c r="O23" s="275"/>
      <c r="P23" s="275"/>
    </row>
    <row r="24" spans="2:16" x14ac:dyDescent="0.2">
      <c r="B24" s="276"/>
      <c r="C24" s="318"/>
      <c r="D24" s="318"/>
      <c r="E24" s="318"/>
      <c r="F24" s="318"/>
      <c r="G24" s="326"/>
      <c r="H24" s="362"/>
      <c r="J24" s="274"/>
      <c r="K24" s="274"/>
      <c r="L24" s="274"/>
      <c r="M24" s="274"/>
      <c r="N24" s="275"/>
      <c r="O24" s="275"/>
      <c r="P24" s="275"/>
    </row>
    <row r="25" spans="2:16" x14ac:dyDescent="0.2">
      <c r="B25" s="276"/>
      <c r="C25" s="621" t="s">
        <v>157</v>
      </c>
      <c r="D25" s="611"/>
      <c r="E25" s="611"/>
      <c r="F25" s="611"/>
      <c r="G25" s="612"/>
      <c r="H25" s="362"/>
      <c r="J25" s="274"/>
      <c r="K25" s="274"/>
      <c r="L25" s="274"/>
      <c r="M25" s="39"/>
      <c r="N25" s="39"/>
      <c r="O25" s="39"/>
      <c r="P25" s="275"/>
    </row>
    <row r="26" spans="2:16" x14ac:dyDescent="0.2">
      <c r="B26" s="276"/>
      <c r="C26" s="611"/>
      <c r="D26" s="611"/>
      <c r="E26" s="611"/>
      <c r="F26" s="611"/>
      <c r="G26" s="612"/>
      <c r="H26" s="362"/>
      <c r="J26" s="274"/>
      <c r="K26" s="274"/>
      <c r="L26" s="274"/>
      <c r="M26" s="39"/>
      <c r="N26" s="39"/>
      <c r="O26" s="39"/>
      <c r="P26" s="275"/>
    </row>
    <row r="27" spans="2:16" x14ac:dyDescent="0.2">
      <c r="B27" s="276"/>
      <c r="C27" s="277" t="s">
        <v>470</v>
      </c>
      <c r="D27" s="277"/>
      <c r="E27" s="277"/>
      <c r="F27" s="18"/>
      <c r="G27" s="347">
        <v>0</v>
      </c>
      <c r="H27" s="39"/>
      <c r="J27" s="274"/>
      <c r="K27" s="274"/>
      <c r="L27" s="274"/>
      <c r="M27" s="39"/>
      <c r="N27" s="39"/>
      <c r="O27" s="274"/>
      <c r="P27" s="275"/>
    </row>
    <row r="28" spans="2:16" x14ac:dyDescent="0.2">
      <c r="B28" s="276"/>
      <c r="C28" s="277"/>
      <c r="D28" s="277"/>
      <c r="E28" s="277"/>
      <c r="F28" s="277"/>
      <c r="G28" s="278"/>
      <c r="H28" s="274"/>
      <c r="J28" s="274"/>
      <c r="K28" s="274"/>
      <c r="L28" s="274"/>
      <c r="M28" s="274"/>
      <c r="N28" s="275"/>
      <c r="O28" s="275"/>
      <c r="P28" s="275"/>
    </row>
    <row r="29" spans="2:16" x14ac:dyDescent="0.2">
      <c r="B29" s="279" t="s">
        <v>604</v>
      </c>
      <c r="C29" s="621" t="s">
        <v>434</v>
      </c>
      <c r="D29" s="611"/>
      <c r="E29" s="611"/>
      <c r="F29" s="611"/>
      <c r="G29" s="612"/>
      <c r="H29" s="362"/>
      <c r="J29" s="274"/>
      <c r="K29" s="274"/>
      <c r="L29" s="274"/>
      <c r="M29" s="274"/>
      <c r="N29" s="275"/>
      <c r="O29" s="275"/>
      <c r="P29" s="275"/>
    </row>
    <row r="30" spans="2:16" x14ac:dyDescent="0.2">
      <c r="B30" s="276"/>
      <c r="C30" s="611"/>
      <c r="D30" s="611"/>
      <c r="E30" s="611"/>
      <c r="F30" s="611"/>
      <c r="G30" s="612"/>
      <c r="H30" s="362"/>
      <c r="J30" s="274"/>
      <c r="K30" s="274"/>
      <c r="L30" s="274"/>
      <c r="M30" s="274"/>
      <c r="N30" s="275"/>
      <c r="O30" s="275"/>
      <c r="P30" s="275"/>
    </row>
    <row r="31" spans="2:16" x14ac:dyDescent="0.2">
      <c r="B31" s="276"/>
      <c r="C31" s="611"/>
      <c r="D31" s="611"/>
      <c r="E31" s="611"/>
      <c r="F31" s="611"/>
      <c r="G31" s="612"/>
      <c r="H31" s="362"/>
      <c r="J31" s="274"/>
      <c r="K31" s="274"/>
      <c r="L31" s="274"/>
      <c r="M31" s="274"/>
      <c r="N31" s="275"/>
      <c r="O31" s="275"/>
      <c r="P31" s="275"/>
    </row>
    <row r="32" spans="2:16" x14ac:dyDescent="0.2">
      <c r="B32" s="276"/>
      <c r="C32" s="621" t="s">
        <v>432</v>
      </c>
      <c r="D32" s="658"/>
      <c r="E32" s="658"/>
      <c r="F32" s="658"/>
      <c r="G32" s="659"/>
      <c r="H32" s="362"/>
      <c r="J32" s="274"/>
      <c r="K32" s="274"/>
      <c r="L32" s="274"/>
      <c r="M32" s="274"/>
      <c r="N32" s="275"/>
      <c r="O32" s="275"/>
      <c r="P32" s="275"/>
    </row>
    <row r="33" spans="2:16" x14ac:dyDescent="0.2">
      <c r="B33" s="276"/>
      <c r="C33" s="277"/>
      <c r="D33" s="277"/>
      <c r="E33" s="277"/>
      <c r="F33" s="277"/>
      <c r="G33" s="278"/>
      <c r="H33" s="274"/>
      <c r="J33" s="274"/>
      <c r="K33" s="274"/>
      <c r="L33" s="274"/>
      <c r="M33" s="274"/>
      <c r="N33" s="275"/>
      <c r="O33" s="275"/>
      <c r="P33" s="275"/>
    </row>
    <row r="34" spans="2:16" x14ac:dyDescent="0.2">
      <c r="B34" s="279" t="s">
        <v>605</v>
      </c>
      <c r="C34" s="621" t="s">
        <v>533</v>
      </c>
      <c r="D34" s="611"/>
      <c r="E34" s="611"/>
      <c r="F34" s="611"/>
      <c r="G34" s="612"/>
      <c r="H34" s="362"/>
      <c r="J34" s="274"/>
      <c r="K34" s="274"/>
      <c r="L34" s="274"/>
      <c r="M34" s="274"/>
      <c r="N34" s="275"/>
      <c r="O34" s="275"/>
      <c r="P34" s="275"/>
    </row>
    <row r="35" spans="2:16" x14ac:dyDescent="0.2">
      <c r="B35" s="276"/>
      <c r="C35" s="611"/>
      <c r="D35" s="611"/>
      <c r="E35" s="611"/>
      <c r="F35" s="611"/>
      <c r="G35" s="612"/>
      <c r="H35" s="362"/>
      <c r="J35" s="274"/>
      <c r="K35" s="274"/>
      <c r="L35" s="274"/>
      <c r="M35" s="274"/>
      <c r="N35" s="275"/>
      <c r="O35" s="275"/>
      <c r="P35" s="275"/>
    </row>
    <row r="36" spans="2:16" x14ac:dyDescent="0.2">
      <c r="B36" s="276"/>
      <c r="C36" s="611"/>
      <c r="D36" s="611"/>
      <c r="E36" s="611"/>
      <c r="F36" s="611"/>
      <c r="G36" s="612"/>
      <c r="H36" s="362"/>
      <c r="J36" s="274"/>
      <c r="K36" s="274"/>
      <c r="L36" s="274"/>
      <c r="M36" s="274"/>
      <c r="N36" s="275"/>
      <c r="O36" s="275"/>
      <c r="P36" s="275"/>
    </row>
    <row r="37" spans="2:16" x14ac:dyDescent="0.2">
      <c r="B37" s="276"/>
      <c r="C37" s="277"/>
      <c r="D37" s="277"/>
      <c r="E37" s="277"/>
      <c r="F37" s="277"/>
      <c r="G37" s="278"/>
      <c r="H37" s="274"/>
      <c r="J37" s="274"/>
      <c r="K37" s="274"/>
      <c r="L37" s="274"/>
      <c r="M37" s="274"/>
      <c r="N37" s="275"/>
      <c r="O37" s="275"/>
      <c r="P37" s="275"/>
    </row>
    <row r="38" spans="2:16" x14ac:dyDescent="0.2">
      <c r="B38" s="279" t="s">
        <v>609</v>
      </c>
      <c r="C38" s="621" t="s">
        <v>534</v>
      </c>
      <c r="D38" s="611"/>
      <c r="E38" s="611"/>
      <c r="F38" s="611"/>
      <c r="G38" s="612"/>
      <c r="H38" s="362"/>
      <c r="J38" s="274"/>
      <c r="K38" s="274"/>
      <c r="L38" s="274"/>
      <c r="M38" s="274"/>
      <c r="N38" s="275"/>
      <c r="O38" s="275"/>
      <c r="P38" s="275"/>
    </row>
    <row r="39" spans="2:16" x14ac:dyDescent="0.2">
      <c r="B39" s="279"/>
      <c r="C39" s="611"/>
      <c r="D39" s="611"/>
      <c r="E39" s="611"/>
      <c r="F39" s="611"/>
      <c r="G39" s="612"/>
      <c r="H39" s="362"/>
      <c r="J39" s="274"/>
      <c r="K39" s="274"/>
      <c r="L39" s="274"/>
      <c r="M39" s="274"/>
      <c r="N39" s="275"/>
      <c r="O39" s="275"/>
      <c r="P39" s="275"/>
    </row>
    <row r="40" spans="2:16" x14ac:dyDescent="0.2">
      <c r="B40" s="276"/>
      <c r="C40" s="277"/>
      <c r="D40" s="277"/>
      <c r="E40" s="277"/>
      <c r="F40" s="277"/>
      <c r="G40" s="278"/>
      <c r="H40" s="274"/>
      <c r="J40" s="274"/>
      <c r="K40" s="274"/>
      <c r="L40" s="274"/>
      <c r="M40" s="274"/>
      <c r="N40" s="275"/>
      <c r="O40" s="275"/>
      <c r="P40" s="275"/>
    </row>
    <row r="41" spans="2:16" x14ac:dyDescent="0.2">
      <c r="B41" s="279" t="s">
        <v>610</v>
      </c>
      <c r="C41" s="621" t="s">
        <v>535</v>
      </c>
      <c r="D41" s="611"/>
      <c r="E41" s="611"/>
      <c r="F41" s="611"/>
      <c r="G41" s="612"/>
      <c r="H41" s="362"/>
      <c r="J41" s="274"/>
      <c r="K41" s="274"/>
      <c r="L41" s="274"/>
      <c r="M41" s="274"/>
      <c r="N41" s="275"/>
      <c r="O41" s="275"/>
      <c r="P41" s="275"/>
    </row>
    <row r="42" spans="2:16" x14ac:dyDescent="0.2">
      <c r="B42" s="279"/>
      <c r="C42" s="611"/>
      <c r="D42" s="611"/>
      <c r="E42" s="611"/>
      <c r="F42" s="611"/>
      <c r="G42" s="612"/>
      <c r="H42" s="362"/>
      <c r="J42" s="274"/>
      <c r="K42" s="274"/>
      <c r="L42" s="274"/>
      <c r="M42" s="274"/>
      <c r="N42" s="275"/>
      <c r="O42" s="275"/>
      <c r="P42" s="275"/>
    </row>
    <row r="43" spans="2:16" x14ac:dyDescent="0.2">
      <c r="B43" s="276"/>
      <c r="C43" s="277"/>
      <c r="D43" s="277"/>
      <c r="E43" s="277"/>
      <c r="F43" s="277"/>
      <c r="G43" s="278"/>
      <c r="H43" s="274"/>
      <c r="J43" s="274"/>
      <c r="K43" s="274"/>
      <c r="L43" s="274"/>
      <c r="M43" s="274"/>
      <c r="N43" s="275"/>
      <c r="O43" s="275"/>
      <c r="P43" s="275"/>
    </row>
    <row r="44" spans="2:16" ht="17" thickBot="1" x14ac:dyDescent="0.25">
      <c r="B44" s="379" t="s">
        <v>3</v>
      </c>
      <c r="C44" s="282" t="s">
        <v>471</v>
      </c>
      <c r="D44" s="282"/>
      <c r="E44" s="282"/>
      <c r="F44" s="282"/>
      <c r="G44" s="283"/>
      <c r="H44" s="274"/>
      <c r="J44" s="274"/>
      <c r="K44" s="274"/>
      <c r="L44" s="274"/>
      <c r="M44" s="274"/>
      <c r="N44" s="275"/>
      <c r="O44" s="275"/>
      <c r="P44" s="275"/>
    </row>
    <row r="45" spans="2:16" x14ac:dyDescent="0.2">
      <c r="B45" s="274"/>
      <c r="C45" s="274"/>
      <c r="D45" s="274"/>
      <c r="E45" s="274"/>
      <c r="F45" s="274"/>
      <c r="G45" s="274"/>
      <c r="H45" s="274"/>
      <c r="J45" s="274"/>
      <c r="K45" s="274"/>
      <c r="L45" s="274"/>
      <c r="M45" s="274"/>
      <c r="N45" s="275"/>
      <c r="O45" s="275"/>
      <c r="P45" s="275"/>
    </row>
    <row r="46" spans="2:16" x14ac:dyDescent="0.2">
      <c r="B46" s="274"/>
      <c r="C46" s="274"/>
      <c r="D46" s="274"/>
      <c r="E46" s="50" t="s">
        <v>700</v>
      </c>
      <c r="F46" s="274"/>
      <c r="G46" s="274"/>
      <c r="H46" s="274"/>
      <c r="J46" s="274"/>
      <c r="K46" s="274"/>
      <c r="L46" s="274"/>
      <c r="M46" s="274"/>
      <c r="N46" s="275"/>
      <c r="O46" s="275"/>
      <c r="P46" s="275"/>
    </row>
    <row r="47" spans="2:16" x14ac:dyDescent="0.2">
      <c r="B47" s="274"/>
      <c r="C47" s="274"/>
      <c r="D47" s="274"/>
      <c r="E47" s="50"/>
      <c r="F47" s="274"/>
      <c r="G47" s="274"/>
      <c r="H47" s="274"/>
      <c r="J47" s="274"/>
      <c r="K47" s="274"/>
      <c r="L47" s="274"/>
      <c r="M47" s="274"/>
      <c r="N47" s="275"/>
      <c r="O47" s="275"/>
      <c r="P47" s="275"/>
    </row>
    <row r="48" spans="2:16" x14ac:dyDescent="0.2">
      <c r="B48" s="309" t="s">
        <v>68</v>
      </c>
      <c r="C48" s="274"/>
      <c r="D48" s="274"/>
      <c r="E48" s="50"/>
      <c r="F48" s="274"/>
      <c r="G48" s="274"/>
      <c r="H48" s="274"/>
      <c r="J48" s="274"/>
      <c r="K48" s="274"/>
      <c r="L48" s="274"/>
      <c r="M48" s="274"/>
      <c r="N48" s="275"/>
      <c r="O48" s="275"/>
      <c r="P48" s="275"/>
    </row>
    <row r="49" spans="1:16" x14ac:dyDescent="0.2">
      <c r="B49" s="310" t="str">
        <f>'Company Info'!E9</f>
        <v>My Company</v>
      </c>
      <c r="C49" s="274"/>
      <c r="D49" s="274"/>
      <c r="E49" s="50"/>
      <c r="F49" s="274"/>
      <c r="G49" s="274"/>
      <c r="H49" s="274"/>
      <c r="J49" s="274"/>
      <c r="K49" s="274"/>
      <c r="L49" s="274"/>
      <c r="M49" s="274"/>
      <c r="N49" s="275"/>
      <c r="O49" s="275"/>
      <c r="P49" s="275"/>
    </row>
    <row r="50" spans="1:16" ht="17" thickBot="1" x14ac:dyDescent="0.25"/>
    <row r="51" spans="1:16" x14ac:dyDescent="0.2">
      <c r="A51" s="284"/>
      <c r="B51" s="176" t="s">
        <v>319</v>
      </c>
      <c r="C51" s="178"/>
      <c r="D51" s="177" t="s">
        <v>320</v>
      </c>
      <c r="E51" s="177" t="s">
        <v>321</v>
      </c>
      <c r="F51" s="177" t="s">
        <v>322</v>
      </c>
      <c r="G51" s="177" t="s">
        <v>323</v>
      </c>
      <c r="H51" s="177" t="s">
        <v>324</v>
      </c>
      <c r="I51" s="177" t="s">
        <v>325</v>
      </c>
      <c r="J51" s="177" t="s">
        <v>326</v>
      </c>
      <c r="K51" s="178" t="s">
        <v>327</v>
      </c>
      <c r="L51" s="177" t="s">
        <v>328</v>
      </c>
      <c r="M51" s="177" t="s">
        <v>329</v>
      </c>
      <c r="N51" s="177" t="s">
        <v>330</v>
      </c>
      <c r="O51" s="177" t="s">
        <v>331</v>
      </c>
      <c r="P51" s="179" t="s">
        <v>332</v>
      </c>
    </row>
    <row r="52" spans="1:16" x14ac:dyDescent="0.2">
      <c r="A52" s="667" t="s">
        <v>491</v>
      </c>
      <c r="B52" s="420" t="s">
        <v>360</v>
      </c>
      <c r="C52" s="33"/>
      <c r="D52" s="45"/>
      <c r="E52" s="45"/>
      <c r="F52" s="45"/>
      <c r="G52" s="45"/>
      <c r="H52" s="45"/>
      <c r="I52" s="45"/>
      <c r="J52" s="45"/>
      <c r="K52" s="45"/>
      <c r="L52" s="45"/>
      <c r="M52" s="45"/>
      <c r="N52" s="45"/>
      <c r="O52" s="45"/>
      <c r="P52" s="421"/>
    </row>
    <row r="53" spans="1:16" x14ac:dyDescent="0.2">
      <c r="A53" s="668"/>
      <c r="B53" s="10" t="s">
        <v>617</v>
      </c>
      <c r="C53" s="10"/>
      <c r="D53" s="239">
        <v>0</v>
      </c>
      <c r="E53" s="239">
        <v>0</v>
      </c>
      <c r="F53" s="239">
        <v>0</v>
      </c>
      <c r="G53" s="239">
        <v>0</v>
      </c>
      <c r="H53" s="239">
        <v>0</v>
      </c>
      <c r="I53" s="239">
        <v>0</v>
      </c>
      <c r="J53" s="239">
        <v>0</v>
      </c>
      <c r="K53" s="239">
        <v>0</v>
      </c>
      <c r="L53" s="239">
        <v>0</v>
      </c>
      <c r="M53" s="239">
        <v>0</v>
      </c>
      <c r="N53" s="239">
        <v>0</v>
      </c>
      <c r="O53" s="239">
        <v>0</v>
      </c>
      <c r="P53" s="240">
        <f>SUM(D53:O53)</f>
        <v>0</v>
      </c>
    </row>
    <row r="54" spans="1:16" x14ac:dyDescent="0.2">
      <c r="A54" s="668"/>
      <c r="B54" s="103" t="s">
        <v>361</v>
      </c>
      <c r="C54" s="103"/>
      <c r="D54" s="51">
        <f t="shared" ref="D54:O54" si="0">+$G$21*D53</f>
        <v>0</v>
      </c>
      <c r="E54" s="51">
        <f t="shared" si="0"/>
        <v>0</v>
      </c>
      <c r="F54" s="51">
        <f t="shared" si="0"/>
        <v>0</v>
      </c>
      <c r="G54" s="51">
        <f t="shared" si="0"/>
        <v>0</v>
      </c>
      <c r="H54" s="51">
        <f t="shared" si="0"/>
        <v>0</v>
      </c>
      <c r="I54" s="51">
        <f t="shared" si="0"/>
        <v>0</v>
      </c>
      <c r="J54" s="51">
        <f t="shared" si="0"/>
        <v>0</v>
      </c>
      <c r="K54" s="51">
        <f t="shared" si="0"/>
        <v>0</v>
      </c>
      <c r="L54" s="51">
        <f t="shared" si="0"/>
        <v>0</v>
      </c>
      <c r="M54" s="51">
        <f t="shared" si="0"/>
        <v>0</v>
      </c>
      <c r="N54" s="51">
        <f t="shared" si="0"/>
        <v>0</v>
      </c>
      <c r="O54" s="51">
        <f t="shared" si="0"/>
        <v>0</v>
      </c>
      <c r="P54" s="189">
        <f>SUM(D54:O54)</f>
        <v>0</v>
      </c>
    </row>
    <row r="55" spans="1:16" x14ac:dyDescent="0.2">
      <c r="A55" s="668"/>
      <c r="B55" s="52" t="s">
        <v>362</v>
      </c>
      <c r="C55" s="52"/>
      <c r="D55" s="51">
        <f>+D53-D54</f>
        <v>0</v>
      </c>
      <c r="E55" s="51">
        <f t="shared" ref="E55:O55" si="1">+E53-E54</f>
        <v>0</v>
      </c>
      <c r="F55" s="51">
        <f t="shared" si="1"/>
        <v>0</v>
      </c>
      <c r="G55" s="51">
        <f t="shared" si="1"/>
        <v>0</v>
      </c>
      <c r="H55" s="51">
        <f t="shared" si="1"/>
        <v>0</v>
      </c>
      <c r="I55" s="51">
        <f t="shared" si="1"/>
        <v>0</v>
      </c>
      <c r="J55" s="51">
        <f t="shared" si="1"/>
        <v>0</v>
      </c>
      <c r="K55" s="51">
        <f t="shared" si="1"/>
        <v>0</v>
      </c>
      <c r="L55" s="51">
        <f t="shared" si="1"/>
        <v>0</v>
      </c>
      <c r="M55" s="51">
        <f t="shared" si="1"/>
        <v>0</v>
      </c>
      <c r="N55" s="51">
        <f t="shared" si="1"/>
        <v>0</v>
      </c>
      <c r="O55" s="51">
        <f t="shared" si="1"/>
        <v>0</v>
      </c>
      <c r="P55" s="189">
        <f>SUM(D55:O55)</f>
        <v>0</v>
      </c>
    </row>
    <row r="56" spans="1:16" x14ac:dyDescent="0.2">
      <c r="A56" s="668"/>
      <c r="B56" s="104" t="s">
        <v>363</v>
      </c>
      <c r="C56" s="104"/>
      <c r="D56" s="51">
        <v>0</v>
      </c>
      <c r="E56" s="51">
        <f>IF($G$27=1,+D55,0)</f>
        <v>0</v>
      </c>
      <c r="F56" s="51">
        <f>IF($G$27=1,+E55,IF($G$27=2,+D55,0))</f>
        <v>0</v>
      </c>
      <c r="G56" s="51">
        <f>IF($G$27=1,+F55,IF($G$27=2,+E55,IF($G$27=3,+D55,0)))</f>
        <v>0</v>
      </c>
      <c r="H56" s="51">
        <f t="shared" ref="H56:O56" si="2">IF($G$27=1,+G55,IF($G$27=2,+F55,IF($G$27=3,+E55,IF($G$27=4,+D55,0))))</f>
        <v>0</v>
      </c>
      <c r="I56" s="51">
        <f t="shared" si="2"/>
        <v>0</v>
      </c>
      <c r="J56" s="51">
        <f t="shared" si="2"/>
        <v>0</v>
      </c>
      <c r="K56" s="51">
        <f t="shared" si="2"/>
        <v>0</v>
      </c>
      <c r="L56" s="51">
        <f t="shared" si="2"/>
        <v>0</v>
      </c>
      <c r="M56" s="51">
        <f t="shared" si="2"/>
        <v>0</v>
      </c>
      <c r="N56" s="51">
        <f t="shared" si="2"/>
        <v>0</v>
      </c>
      <c r="O56" s="51">
        <f t="shared" si="2"/>
        <v>0</v>
      </c>
      <c r="P56" s="189">
        <f>SUM(D56:O56)</f>
        <v>0</v>
      </c>
    </row>
    <row r="57" spans="1:16" x14ac:dyDescent="0.2">
      <c r="A57" s="668"/>
      <c r="B57" s="103"/>
      <c r="C57" s="103"/>
      <c r="D57" s="190"/>
      <c r="E57" s="190"/>
      <c r="F57" s="190"/>
      <c r="G57" s="190"/>
      <c r="H57" s="190"/>
      <c r="I57" s="85"/>
      <c r="J57" s="85"/>
      <c r="K57" s="190"/>
      <c r="L57" s="190"/>
      <c r="M57" s="190"/>
      <c r="N57" s="190"/>
      <c r="O57" s="190"/>
      <c r="P57" s="196"/>
    </row>
    <row r="58" spans="1:16" x14ac:dyDescent="0.2">
      <c r="A58" s="668"/>
      <c r="B58" s="103"/>
      <c r="C58" s="103"/>
      <c r="D58" s="190"/>
      <c r="E58" s="190"/>
      <c r="F58" s="190"/>
      <c r="G58" s="190"/>
      <c r="H58" s="190"/>
      <c r="I58" s="85"/>
      <c r="J58" s="85"/>
      <c r="K58" s="190"/>
      <c r="L58" s="190"/>
      <c r="M58" s="190"/>
      <c r="N58" s="190"/>
      <c r="O58" s="190"/>
      <c r="P58" s="196"/>
    </row>
    <row r="59" spans="1:16" x14ac:dyDescent="0.2">
      <c r="A59" s="668"/>
      <c r="B59" s="420" t="s">
        <v>365</v>
      </c>
      <c r="C59" s="33"/>
      <c r="D59" s="414"/>
      <c r="E59" s="414"/>
      <c r="F59" s="414"/>
      <c r="G59" s="414"/>
      <c r="H59" s="414"/>
      <c r="I59" s="414"/>
      <c r="J59" s="414"/>
      <c r="K59" s="414"/>
      <c r="L59" s="414"/>
      <c r="M59" s="414"/>
      <c r="N59" s="414"/>
      <c r="O59" s="414"/>
      <c r="P59" s="417"/>
    </row>
    <row r="60" spans="1:16" x14ac:dyDescent="0.2">
      <c r="A60" s="668"/>
      <c r="B60" s="103" t="s">
        <v>366</v>
      </c>
      <c r="C60" s="103"/>
      <c r="D60" s="239">
        <v>0</v>
      </c>
      <c r="E60" s="239">
        <v>0</v>
      </c>
      <c r="F60" s="239">
        <v>0</v>
      </c>
      <c r="G60" s="239">
        <v>0</v>
      </c>
      <c r="H60" s="239">
        <v>0</v>
      </c>
      <c r="I60" s="239">
        <v>0</v>
      </c>
      <c r="J60" s="239">
        <v>0</v>
      </c>
      <c r="K60" s="239">
        <v>0</v>
      </c>
      <c r="L60" s="239">
        <v>0</v>
      </c>
      <c r="M60" s="239">
        <v>0</v>
      </c>
      <c r="N60" s="239">
        <v>0</v>
      </c>
      <c r="O60" s="239">
        <v>0</v>
      </c>
      <c r="P60" s="240">
        <f t="shared" ref="P60:P72" si="3">SUM(D60:O60)</f>
        <v>0</v>
      </c>
    </row>
    <row r="61" spans="1:16" x14ac:dyDescent="0.2">
      <c r="A61" s="668"/>
      <c r="B61" s="103" t="s">
        <v>367</v>
      </c>
      <c r="C61" s="103"/>
      <c r="D61" s="232">
        <v>0</v>
      </c>
      <c r="E61" s="232">
        <v>0</v>
      </c>
      <c r="F61" s="232">
        <v>0</v>
      </c>
      <c r="G61" s="232">
        <v>0</v>
      </c>
      <c r="H61" s="232">
        <v>0</v>
      </c>
      <c r="I61" s="232">
        <v>0</v>
      </c>
      <c r="J61" s="232">
        <v>0</v>
      </c>
      <c r="K61" s="232">
        <v>0</v>
      </c>
      <c r="L61" s="232">
        <v>0</v>
      </c>
      <c r="M61" s="232">
        <v>0</v>
      </c>
      <c r="N61" s="232">
        <v>0</v>
      </c>
      <c r="O61" s="232">
        <v>0</v>
      </c>
      <c r="P61" s="189">
        <f t="shared" si="3"/>
        <v>0</v>
      </c>
    </row>
    <row r="62" spans="1:16" x14ac:dyDescent="0.2">
      <c r="A62" s="668"/>
      <c r="B62" s="103" t="s">
        <v>368</v>
      </c>
      <c r="C62" s="103"/>
      <c r="D62" s="422"/>
      <c r="E62" s="85"/>
      <c r="F62" s="85"/>
      <c r="G62" s="85"/>
      <c r="H62" s="85"/>
      <c r="I62" s="85"/>
      <c r="J62" s="85"/>
      <c r="K62" s="85"/>
      <c r="L62" s="85"/>
      <c r="M62" s="85"/>
      <c r="N62" s="85"/>
      <c r="O62" s="85"/>
      <c r="P62" s="193"/>
    </row>
    <row r="63" spans="1:16" x14ac:dyDescent="0.2">
      <c r="A63" s="668"/>
      <c r="B63" s="103" t="s">
        <v>369</v>
      </c>
      <c r="C63" s="103"/>
      <c r="D63" s="232">
        <v>0</v>
      </c>
      <c r="E63" s="232">
        <v>0</v>
      </c>
      <c r="F63" s="232">
        <v>0</v>
      </c>
      <c r="G63" s="232">
        <v>0</v>
      </c>
      <c r="H63" s="232">
        <v>0</v>
      </c>
      <c r="I63" s="232">
        <v>0</v>
      </c>
      <c r="J63" s="232">
        <v>0</v>
      </c>
      <c r="K63" s="232">
        <v>0</v>
      </c>
      <c r="L63" s="232">
        <v>0</v>
      </c>
      <c r="M63" s="232">
        <v>0</v>
      </c>
      <c r="N63" s="232">
        <v>0</v>
      </c>
      <c r="O63" s="232">
        <v>0</v>
      </c>
      <c r="P63" s="189">
        <f t="shared" si="3"/>
        <v>0</v>
      </c>
    </row>
    <row r="64" spans="1:16" x14ac:dyDescent="0.2">
      <c r="A64" s="668"/>
      <c r="B64" s="103" t="s">
        <v>370</v>
      </c>
      <c r="C64" s="103"/>
      <c r="D64" s="232">
        <v>0</v>
      </c>
      <c r="E64" s="232">
        <v>0</v>
      </c>
      <c r="F64" s="232">
        <v>0</v>
      </c>
      <c r="G64" s="232">
        <v>0</v>
      </c>
      <c r="H64" s="232">
        <v>0</v>
      </c>
      <c r="I64" s="232">
        <v>0</v>
      </c>
      <c r="J64" s="232">
        <v>0</v>
      </c>
      <c r="K64" s="232">
        <v>0</v>
      </c>
      <c r="L64" s="232">
        <v>0</v>
      </c>
      <c r="M64" s="232">
        <v>0</v>
      </c>
      <c r="N64" s="232">
        <v>0</v>
      </c>
      <c r="O64" s="232">
        <v>0</v>
      </c>
      <c r="P64" s="189">
        <f t="shared" si="3"/>
        <v>0</v>
      </c>
    </row>
    <row r="65" spans="1:16" x14ac:dyDescent="0.2">
      <c r="A65" s="668"/>
      <c r="B65" s="103" t="s">
        <v>371</v>
      </c>
      <c r="C65" s="103"/>
      <c r="D65" s="232">
        <v>0</v>
      </c>
      <c r="E65" s="232">
        <v>0</v>
      </c>
      <c r="F65" s="232">
        <v>0</v>
      </c>
      <c r="G65" s="232">
        <v>0</v>
      </c>
      <c r="H65" s="232">
        <v>0</v>
      </c>
      <c r="I65" s="232">
        <v>0</v>
      </c>
      <c r="J65" s="232">
        <v>0</v>
      </c>
      <c r="K65" s="232">
        <v>0</v>
      </c>
      <c r="L65" s="232">
        <v>0</v>
      </c>
      <c r="M65" s="232">
        <v>0</v>
      </c>
      <c r="N65" s="232">
        <v>0</v>
      </c>
      <c r="O65" s="232">
        <v>0</v>
      </c>
      <c r="P65" s="189">
        <f t="shared" si="3"/>
        <v>0</v>
      </c>
    </row>
    <row r="66" spans="1:16" x14ac:dyDescent="0.2">
      <c r="A66" s="668"/>
      <c r="B66" s="103" t="s">
        <v>372</v>
      </c>
      <c r="C66" s="103"/>
      <c r="D66" s="232">
        <v>0</v>
      </c>
      <c r="E66" s="232">
        <v>0</v>
      </c>
      <c r="F66" s="232">
        <v>0</v>
      </c>
      <c r="G66" s="232">
        <v>0</v>
      </c>
      <c r="H66" s="232">
        <v>0</v>
      </c>
      <c r="I66" s="232">
        <v>0</v>
      </c>
      <c r="J66" s="232">
        <v>0</v>
      </c>
      <c r="K66" s="232">
        <v>0</v>
      </c>
      <c r="L66" s="232">
        <v>0</v>
      </c>
      <c r="M66" s="232">
        <v>0</v>
      </c>
      <c r="N66" s="232">
        <v>0</v>
      </c>
      <c r="O66" s="232">
        <v>0</v>
      </c>
      <c r="P66" s="189">
        <f t="shared" si="3"/>
        <v>0</v>
      </c>
    </row>
    <row r="67" spans="1:16" x14ac:dyDescent="0.2">
      <c r="A67" s="668"/>
      <c r="B67" s="103" t="s">
        <v>373</v>
      </c>
      <c r="C67" s="103"/>
      <c r="D67" s="232">
        <v>0</v>
      </c>
      <c r="E67" s="232">
        <v>0</v>
      </c>
      <c r="F67" s="232">
        <v>0</v>
      </c>
      <c r="G67" s="232">
        <v>0</v>
      </c>
      <c r="H67" s="232">
        <v>0</v>
      </c>
      <c r="I67" s="232">
        <v>0</v>
      </c>
      <c r="J67" s="232">
        <v>0</v>
      </c>
      <c r="K67" s="232">
        <v>0</v>
      </c>
      <c r="L67" s="232">
        <v>0</v>
      </c>
      <c r="M67" s="232">
        <v>0</v>
      </c>
      <c r="N67" s="232">
        <v>0</v>
      </c>
      <c r="O67" s="232">
        <v>0</v>
      </c>
      <c r="P67" s="189">
        <f t="shared" si="3"/>
        <v>0</v>
      </c>
    </row>
    <row r="68" spans="1:16" x14ac:dyDescent="0.2">
      <c r="A68" s="668"/>
      <c r="B68" s="103" t="s">
        <v>374</v>
      </c>
      <c r="C68" s="103"/>
      <c r="D68" s="232">
        <v>0</v>
      </c>
      <c r="E68" s="232">
        <v>0</v>
      </c>
      <c r="F68" s="232">
        <v>0</v>
      </c>
      <c r="G68" s="232">
        <v>0</v>
      </c>
      <c r="H68" s="232">
        <v>0</v>
      </c>
      <c r="I68" s="232">
        <v>0</v>
      </c>
      <c r="J68" s="232">
        <v>0</v>
      </c>
      <c r="K68" s="232">
        <v>0</v>
      </c>
      <c r="L68" s="232">
        <v>0</v>
      </c>
      <c r="M68" s="232">
        <v>0</v>
      </c>
      <c r="N68" s="232">
        <v>0</v>
      </c>
      <c r="O68" s="232">
        <v>0</v>
      </c>
      <c r="P68" s="189">
        <f t="shared" si="3"/>
        <v>0</v>
      </c>
    </row>
    <row r="69" spans="1:16" x14ac:dyDescent="0.2">
      <c r="A69" s="668"/>
      <c r="B69" s="103" t="s">
        <v>375</v>
      </c>
      <c r="C69" s="103"/>
      <c r="D69" s="232">
        <v>0</v>
      </c>
      <c r="E69" s="232">
        <v>0</v>
      </c>
      <c r="F69" s="232">
        <v>0</v>
      </c>
      <c r="G69" s="232">
        <v>0</v>
      </c>
      <c r="H69" s="232">
        <v>0</v>
      </c>
      <c r="I69" s="232">
        <v>0</v>
      </c>
      <c r="J69" s="232">
        <v>0</v>
      </c>
      <c r="K69" s="232">
        <v>0</v>
      </c>
      <c r="L69" s="232">
        <v>0</v>
      </c>
      <c r="M69" s="232">
        <v>0</v>
      </c>
      <c r="N69" s="232">
        <v>0</v>
      </c>
      <c r="O69" s="232">
        <v>0</v>
      </c>
      <c r="P69" s="189">
        <f t="shared" si="3"/>
        <v>0</v>
      </c>
    </row>
    <row r="70" spans="1:16" x14ac:dyDescent="0.2">
      <c r="A70" s="668"/>
      <c r="B70" s="103" t="s">
        <v>376</v>
      </c>
      <c r="C70" s="103"/>
      <c r="D70" s="232">
        <v>0</v>
      </c>
      <c r="E70" s="232">
        <v>0</v>
      </c>
      <c r="F70" s="232">
        <v>0</v>
      </c>
      <c r="G70" s="232">
        <v>0</v>
      </c>
      <c r="H70" s="232">
        <v>0</v>
      </c>
      <c r="I70" s="232">
        <v>0</v>
      </c>
      <c r="J70" s="232">
        <v>0</v>
      </c>
      <c r="K70" s="232">
        <v>0</v>
      </c>
      <c r="L70" s="232">
        <v>0</v>
      </c>
      <c r="M70" s="232">
        <v>0</v>
      </c>
      <c r="N70" s="232">
        <v>0</v>
      </c>
      <c r="O70" s="232">
        <v>0</v>
      </c>
      <c r="P70" s="189">
        <f t="shared" si="3"/>
        <v>0</v>
      </c>
    </row>
    <row r="71" spans="1:16" x14ac:dyDescent="0.2">
      <c r="A71" s="668"/>
      <c r="B71" s="52" t="s">
        <v>377</v>
      </c>
      <c r="C71" s="52"/>
      <c r="D71" s="232">
        <v>0</v>
      </c>
      <c r="E71" s="232">
        <v>0</v>
      </c>
      <c r="F71" s="232">
        <v>0</v>
      </c>
      <c r="G71" s="232">
        <v>0</v>
      </c>
      <c r="H71" s="232">
        <v>0</v>
      </c>
      <c r="I71" s="232">
        <v>0</v>
      </c>
      <c r="J71" s="232">
        <v>0</v>
      </c>
      <c r="K71" s="232">
        <v>0</v>
      </c>
      <c r="L71" s="232">
        <v>0</v>
      </c>
      <c r="M71" s="232">
        <v>0</v>
      </c>
      <c r="N71" s="232">
        <v>0</v>
      </c>
      <c r="O71" s="232">
        <v>0</v>
      </c>
      <c r="P71" s="189">
        <f t="shared" si="3"/>
        <v>0</v>
      </c>
    </row>
    <row r="72" spans="1:16" x14ac:dyDescent="0.2">
      <c r="A72" s="669"/>
      <c r="B72" s="363" t="s">
        <v>381</v>
      </c>
      <c r="C72" s="135"/>
      <c r="D72" s="51">
        <f>SUM(D60:D71)</f>
        <v>0</v>
      </c>
      <c r="E72" s="51">
        <f t="shared" ref="E72:O72" si="4">SUM(E60:E71)</f>
        <v>0</v>
      </c>
      <c r="F72" s="51">
        <f t="shared" si="4"/>
        <v>0</v>
      </c>
      <c r="G72" s="51">
        <f t="shared" si="4"/>
        <v>0</v>
      </c>
      <c r="H72" s="51">
        <f t="shared" si="4"/>
        <v>0</v>
      </c>
      <c r="I72" s="51">
        <f t="shared" si="4"/>
        <v>0</v>
      </c>
      <c r="J72" s="51">
        <f t="shared" si="4"/>
        <v>0</v>
      </c>
      <c r="K72" s="51">
        <f t="shared" si="4"/>
        <v>0</v>
      </c>
      <c r="L72" s="51">
        <f t="shared" si="4"/>
        <v>0</v>
      </c>
      <c r="M72" s="51">
        <f t="shared" si="4"/>
        <v>0</v>
      </c>
      <c r="N72" s="51">
        <f t="shared" si="4"/>
        <v>0</v>
      </c>
      <c r="O72" s="51">
        <f t="shared" si="4"/>
        <v>0</v>
      </c>
      <c r="P72" s="189">
        <f t="shared" si="3"/>
        <v>0</v>
      </c>
    </row>
    <row r="73" spans="1:16" x14ac:dyDescent="0.2">
      <c r="A73" s="215" t="s">
        <v>618</v>
      </c>
      <c r="B73" s="181"/>
      <c r="C73" s="181"/>
      <c r="D73" s="190"/>
      <c r="E73" s="190"/>
      <c r="F73" s="190"/>
      <c r="G73" s="190"/>
      <c r="H73" s="190"/>
      <c r="I73" s="190"/>
      <c r="J73" s="190"/>
      <c r="K73" s="190"/>
      <c r="L73" s="190"/>
      <c r="M73" s="190"/>
      <c r="N73" s="190"/>
      <c r="O73" s="190"/>
      <c r="P73" s="196"/>
    </row>
    <row r="74" spans="1:16" x14ac:dyDescent="0.2">
      <c r="A74" s="215"/>
      <c r="B74" s="181"/>
      <c r="C74" s="181"/>
      <c r="D74" s="190"/>
      <c r="E74" s="190"/>
      <c r="F74" s="190"/>
      <c r="G74" s="190"/>
      <c r="H74" s="190"/>
      <c r="I74" s="190"/>
      <c r="J74" s="190"/>
      <c r="K74" s="190"/>
      <c r="L74" s="190"/>
      <c r="M74" s="190"/>
      <c r="N74" s="190"/>
      <c r="O74" s="190"/>
      <c r="P74" s="196"/>
    </row>
    <row r="75" spans="1:16" x14ac:dyDescent="0.2">
      <c r="A75" s="667" t="s">
        <v>492</v>
      </c>
      <c r="B75" s="420" t="s">
        <v>382</v>
      </c>
      <c r="C75" s="33"/>
      <c r="D75" s="414"/>
      <c r="E75" s="414"/>
      <c r="F75" s="414"/>
      <c r="G75" s="414"/>
      <c r="H75" s="414"/>
      <c r="I75" s="414"/>
      <c r="J75" s="414"/>
      <c r="K75" s="414"/>
      <c r="L75" s="414"/>
      <c r="M75" s="414"/>
      <c r="N75" s="414"/>
      <c r="O75" s="414"/>
      <c r="P75" s="417"/>
    </row>
    <row r="76" spans="1:16" x14ac:dyDescent="0.2">
      <c r="A76" s="668"/>
      <c r="B76" s="103" t="s">
        <v>383</v>
      </c>
      <c r="C76" s="103"/>
      <c r="D76" s="285">
        <f>'Existing Company Set-Up '!G37+'Start-up Company Set-Up '!H59</f>
        <v>0</v>
      </c>
      <c r="E76" s="285">
        <f>+D80</f>
        <v>0</v>
      </c>
      <c r="F76" s="285">
        <f t="shared" ref="F76:O76" si="5">+E80</f>
        <v>0</v>
      </c>
      <c r="G76" s="285">
        <f t="shared" si="5"/>
        <v>0</v>
      </c>
      <c r="H76" s="285">
        <f t="shared" si="5"/>
        <v>0</v>
      </c>
      <c r="I76" s="285">
        <f t="shared" si="5"/>
        <v>0</v>
      </c>
      <c r="J76" s="285">
        <f t="shared" si="5"/>
        <v>0</v>
      </c>
      <c r="K76" s="285">
        <f t="shared" si="5"/>
        <v>0</v>
      </c>
      <c r="L76" s="285">
        <f t="shared" si="5"/>
        <v>0</v>
      </c>
      <c r="M76" s="285">
        <f t="shared" si="5"/>
        <v>0</v>
      </c>
      <c r="N76" s="285">
        <f t="shared" si="5"/>
        <v>0</v>
      </c>
      <c r="O76" s="285">
        <f t="shared" si="5"/>
        <v>0</v>
      </c>
      <c r="P76" s="240">
        <f>D76</f>
        <v>0</v>
      </c>
    </row>
    <row r="77" spans="1:16" x14ac:dyDescent="0.2">
      <c r="A77" s="668"/>
      <c r="B77" s="103" t="s">
        <v>364</v>
      </c>
      <c r="C77" s="103"/>
      <c r="D77" s="51">
        <f>+D53</f>
        <v>0</v>
      </c>
      <c r="E77" s="51">
        <f t="shared" ref="E77:O77" si="6">+E53</f>
        <v>0</v>
      </c>
      <c r="F77" s="51">
        <f t="shared" si="6"/>
        <v>0</v>
      </c>
      <c r="G77" s="51">
        <f t="shared" si="6"/>
        <v>0</v>
      </c>
      <c r="H77" s="51">
        <f t="shared" si="6"/>
        <v>0</v>
      </c>
      <c r="I77" s="51">
        <f t="shared" si="6"/>
        <v>0</v>
      </c>
      <c r="J77" s="51">
        <f t="shared" si="6"/>
        <v>0</v>
      </c>
      <c r="K77" s="51">
        <f t="shared" si="6"/>
        <v>0</v>
      </c>
      <c r="L77" s="51">
        <f t="shared" si="6"/>
        <v>0</v>
      </c>
      <c r="M77" s="51">
        <f t="shared" si="6"/>
        <v>0</v>
      </c>
      <c r="N77" s="51">
        <f t="shared" si="6"/>
        <v>0</v>
      </c>
      <c r="O77" s="51">
        <f t="shared" si="6"/>
        <v>0</v>
      </c>
      <c r="P77" s="189">
        <f>SUM(D77:O77)</f>
        <v>0</v>
      </c>
    </row>
    <row r="78" spans="1:16" x14ac:dyDescent="0.2">
      <c r="A78" s="668"/>
      <c r="B78" s="103" t="s">
        <v>384</v>
      </c>
      <c r="C78" s="103"/>
      <c r="D78" s="51">
        <f>+D72</f>
        <v>0</v>
      </c>
      <c r="E78" s="51">
        <f t="shared" ref="E78:O78" si="7">+E72</f>
        <v>0</v>
      </c>
      <c r="F78" s="51">
        <f t="shared" si="7"/>
        <v>0</v>
      </c>
      <c r="G78" s="51">
        <f t="shared" si="7"/>
        <v>0</v>
      </c>
      <c r="H78" s="51">
        <f t="shared" si="7"/>
        <v>0</v>
      </c>
      <c r="I78" s="51">
        <f t="shared" si="7"/>
        <v>0</v>
      </c>
      <c r="J78" s="51">
        <f t="shared" si="7"/>
        <v>0</v>
      </c>
      <c r="K78" s="51">
        <f t="shared" si="7"/>
        <v>0</v>
      </c>
      <c r="L78" s="51">
        <f t="shared" si="7"/>
        <v>0</v>
      </c>
      <c r="M78" s="51">
        <f t="shared" si="7"/>
        <v>0</v>
      </c>
      <c r="N78" s="51">
        <f t="shared" si="7"/>
        <v>0</v>
      </c>
      <c r="O78" s="51">
        <f t="shared" si="7"/>
        <v>0</v>
      </c>
      <c r="P78" s="189">
        <f>SUM(D78:O78)</f>
        <v>0</v>
      </c>
    </row>
    <row r="79" spans="1:16" x14ac:dyDescent="0.2">
      <c r="A79" s="668"/>
      <c r="B79" s="103" t="s">
        <v>385</v>
      </c>
      <c r="C79" s="103"/>
      <c r="D79" s="51">
        <f>-Sales!D63*Inventory!$E$16*Inventory!$G$9</f>
        <v>0</v>
      </c>
      <c r="E79" s="51">
        <f>-Sales!E63*Inventory!$E$16*Inventory!$G$9</f>
        <v>0</v>
      </c>
      <c r="F79" s="51">
        <f>-Sales!F63*Inventory!$E$16*Inventory!$G$9</f>
        <v>0</v>
      </c>
      <c r="G79" s="51">
        <f>-Sales!G63*Inventory!$E$16*Inventory!$G$9</f>
        <v>0</v>
      </c>
      <c r="H79" s="51">
        <f>-Sales!H63*Inventory!$E$16*Inventory!$G$9</f>
        <v>0</v>
      </c>
      <c r="I79" s="51">
        <f>-Sales!I63*Inventory!$E$16*Inventory!$G$9</f>
        <v>0</v>
      </c>
      <c r="J79" s="51">
        <f>-Sales!J63*Inventory!$E$16*Inventory!$G$9</f>
        <v>0</v>
      </c>
      <c r="K79" s="51">
        <f>-Sales!K63*Inventory!$E$16*Inventory!$G$9</f>
        <v>0</v>
      </c>
      <c r="L79" s="51">
        <f>-Sales!L63*Inventory!$E$16*Inventory!$G$9</f>
        <v>0</v>
      </c>
      <c r="M79" s="51">
        <f>-Sales!M63*Inventory!$E$16*Inventory!$G$9</f>
        <v>0</v>
      </c>
      <c r="N79" s="51">
        <f>-Sales!N63*Inventory!$E$16*Inventory!$G$9</f>
        <v>0</v>
      </c>
      <c r="O79" s="51">
        <f>-Sales!O63*Inventory!$E$16*Inventory!$G$9</f>
        <v>0</v>
      </c>
      <c r="P79" s="189">
        <f>SUM(D79:O79)</f>
        <v>0</v>
      </c>
    </row>
    <row r="80" spans="1:16" x14ac:dyDescent="0.2">
      <c r="A80" s="668"/>
      <c r="B80" s="363" t="s">
        <v>386</v>
      </c>
      <c r="C80" s="135"/>
      <c r="D80" s="51">
        <f>+D76+D77+D78+D79</f>
        <v>0</v>
      </c>
      <c r="E80" s="51">
        <f t="shared" ref="E80:O80" si="8">+E76+E77+E78+E79</f>
        <v>0</v>
      </c>
      <c r="F80" s="51">
        <f t="shared" si="8"/>
        <v>0</v>
      </c>
      <c r="G80" s="51">
        <f t="shared" si="8"/>
        <v>0</v>
      </c>
      <c r="H80" s="51">
        <f t="shared" si="8"/>
        <v>0</v>
      </c>
      <c r="I80" s="51">
        <f t="shared" si="8"/>
        <v>0</v>
      </c>
      <c r="J80" s="51">
        <f t="shared" si="8"/>
        <v>0</v>
      </c>
      <c r="K80" s="51">
        <f t="shared" si="8"/>
        <v>0</v>
      </c>
      <c r="L80" s="51">
        <f t="shared" si="8"/>
        <v>0</v>
      </c>
      <c r="M80" s="51">
        <f t="shared" si="8"/>
        <v>0</v>
      </c>
      <c r="N80" s="51">
        <f t="shared" si="8"/>
        <v>0</v>
      </c>
      <c r="O80" s="51">
        <f t="shared" si="8"/>
        <v>0</v>
      </c>
      <c r="P80" s="189">
        <f>SUM(P76:P79)</f>
        <v>0</v>
      </c>
    </row>
    <row r="81" spans="1:16" x14ac:dyDescent="0.2">
      <c r="A81" s="668"/>
      <c r="B81" s="103"/>
      <c r="C81" s="103"/>
      <c r="D81" s="103"/>
      <c r="E81" s="103"/>
      <c r="F81" s="103"/>
      <c r="G81" s="103"/>
      <c r="H81" s="103"/>
      <c r="I81" s="103"/>
      <c r="J81" s="103"/>
      <c r="K81" s="103"/>
      <c r="L81" s="103"/>
      <c r="M81" s="103"/>
      <c r="N81" s="103"/>
      <c r="O81" s="103"/>
      <c r="P81" s="214"/>
    </row>
    <row r="82" spans="1:16" x14ac:dyDescent="0.2">
      <c r="A82" s="668"/>
      <c r="B82" s="199" t="s">
        <v>4</v>
      </c>
      <c r="C82" s="199"/>
      <c r="D82" s="52"/>
      <c r="E82" s="52"/>
      <c r="F82" s="103"/>
      <c r="G82" s="103"/>
      <c r="H82" s="103"/>
      <c r="I82" s="103"/>
      <c r="J82" s="103"/>
      <c r="K82" s="103"/>
      <c r="L82" s="103"/>
      <c r="M82" s="103"/>
      <c r="N82" s="103"/>
      <c r="O82" s="103"/>
      <c r="P82" s="214"/>
    </row>
    <row r="83" spans="1:16" x14ac:dyDescent="0.2">
      <c r="A83" s="668"/>
      <c r="B83" s="105" t="s">
        <v>619</v>
      </c>
      <c r="C83" s="270"/>
      <c r="D83" s="660"/>
      <c r="E83" s="661"/>
      <c r="F83" s="661"/>
      <c r="G83" s="661"/>
      <c r="H83" s="661"/>
      <c r="I83" s="661"/>
      <c r="J83" s="661"/>
      <c r="K83" s="661"/>
      <c r="L83" s="661"/>
      <c r="M83" s="661"/>
      <c r="N83" s="661"/>
      <c r="O83" s="661"/>
      <c r="P83" s="662"/>
    </row>
    <row r="84" spans="1:16" x14ac:dyDescent="0.2">
      <c r="A84" s="668"/>
      <c r="B84" s="106" t="s">
        <v>366</v>
      </c>
      <c r="C84" s="103"/>
      <c r="D84" s="660"/>
      <c r="E84" s="661"/>
      <c r="F84" s="661"/>
      <c r="G84" s="661"/>
      <c r="H84" s="661"/>
      <c r="I84" s="661"/>
      <c r="J84" s="661"/>
      <c r="K84" s="661"/>
      <c r="L84" s="661"/>
      <c r="M84" s="661"/>
      <c r="N84" s="661"/>
      <c r="O84" s="661"/>
      <c r="P84" s="662"/>
    </row>
    <row r="85" spans="1:16" x14ac:dyDescent="0.2">
      <c r="A85" s="668"/>
      <c r="B85" s="103" t="s">
        <v>367</v>
      </c>
      <c r="C85" s="106"/>
      <c r="D85" s="663"/>
      <c r="E85" s="661"/>
      <c r="F85" s="661"/>
      <c r="G85" s="661"/>
      <c r="H85" s="661"/>
      <c r="I85" s="661"/>
      <c r="J85" s="661"/>
      <c r="K85" s="661"/>
      <c r="L85" s="661"/>
      <c r="M85" s="661"/>
      <c r="N85" s="661"/>
      <c r="O85" s="661"/>
      <c r="P85" s="662"/>
    </row>
    <row r="86" spans="1:16" x14ac:dyDescent="0.2">
      <c r="A86" s="668"/>
      <c r="B86" s="106" t="s">
        <v>368</v>
      </c>
      <c r="C86" s="103"/>
      <c r="D86" s="660"/>
      <c r="E86" s="661"/>
      <c r="F86" s="661"/>
      <c r="G86" s="661"/>
      <c r="H86" s="661"/>
      <c r="I86" s="661"/>
      <c r="J86" s="661"/>
      <c r="K86" s="661"/>
      <c r="L86" s="661"/>
      <c r="M86" s="661"/>
      <c r="N86" s="661"/>
      <c r="O86" s="661"/>
      <c r="P86" s="662"/>
    </row>
    <row r="87" spans="1:16" x14ac:dyDescent="0.2">
      <c r="A87" s="668"/>
      <c r="B87" s="106" t="s">
        <v>369</v>
      </c>
      <c r="C87" s="103"/>
      <c r="D87" s="660"/>
      <c r="E87" s="661"/>
      <c r="F87" s="661"/>
      <c r="G87" s="661"/>
      <c r="H87" s="661"/>
      <c r="I87" s="661"/>
      <c r="J87" s="661"/>
      <c r="K87" s="661"/>
      <c r="L87" s="661"/>
      <c r="M87" s="661"/>
      <c r="N87" s="661"/>
      <c r="O87" s="661"/>
      <c r="P87" s="662"/>
    </row>
    <row r="88" spans="1:16" x14ac:dyDescent="0.2">
      <c r="A88" s="668"/>
      <c r="B88" s="106" t="s">
        <v>370</v>
      </c>
      <c r="C88" s="103"/>
      <c r="D88" s="660"/>
      <c r="E88" s="661"/>
      <c r="F88" s="661"/>
      <c r="G88" s="661"/>
      <c r="H88" s="661"/>
      <c r="I88" s="661"/>
      <c r="J88" s="661"/>
      <c r="K88" s="661"/>
      <c r="L88" s="661"/>
      <c r="M88" s="661"/>
      <c r="N88" s="661"/>
      <c r="O88" s="661"/>
      <c r="P88" s="662"/>
    </row>
    <row r="89" spans="1:16" x14ac:dyDescent="0.2">
      <c r="A89" s="668"/>
      <c r="B89" s="106" t="s">
        <v>371</v>
      </c>
      <c r="C89" s="103"/>
      <c r="D89" s="660"/>
      <c r="E89" s="661"/>
      <c r="F89" s="661"/>
      <c r="G89" s="661"/>
      <c r="H89" s="661"/>
      <c r="I89" s="661"/>
      <c r="J89" s="661"/>
      <c r="K89" s="661"/>
      <c r="L89" s="661"/>
      <c r="M89" s="661"/>
      <c r="N89" s="661"/>
      <c r="O89" s="661"/>
      <c r="P89" s="662"/>
    </row>
    <row r="90" spans="1:16" x14ac:dyDescent="0.2">
      <c r="A90" s="668"/>
      <c r="B90" s="103" t="s">
        <v>372</v>
      </c>
      <c r="C90" s="106"/>
      <c r="D90" s="663"/>
      <c r="E90" s="661"/>
      <c r="F90" s="661"/>
      <c r="G90" s="661"/>
      <c r="H90" s="661"/>
      <c r="I90" s="661"/>
      <c r="J90" s="661"/>
      <c r="K90" s="661"/>
      <c r="L90" s="661"/>
      <c r="M90" s="661"/>
      <c r="N90" s="661"/>
      <c r="O90" s="661"/>
      <c r="P90" s="662"/>
    </row>
    <row r="91" spans="1:16" x14ac:dyDescent="0.2">
      <c r="A91" s="668"/>
      <c r="B91" s="106" t="s">
        <v>373</v>
      </c>
      <c r="C91" s="103"/>
      <c r="D91" s="660"/>
      <c r="E91" s="661"/>
      <c r="F91" s="661"/>
      <c r="G91" s="661"/>
      <c r="H91" s="661"/>
      <c r="I91" s="661"/>
      <c r="J91" s="661"/>
      <c r="K91" s="661"/>
      <c r="L91" s="661"/>
      <c r="M91" s="661"/>
      <c r="N91" s="661"/>
      <c r="O91" s="661"/>
      <c r="P91" s="662"/>
    </row>
    <row r="92" spans="1:16" x14ac:dyDescent="0.2">
      <c r="A92" s="668"/>
      <c r="B92" s="103" t="s">
        <v>374</v>
      </c>
      <c r="C92" s="106"/>
      <c r="D92" s="663"/>
      <c r="E92" s="661"/>
      <c r="F92" s="661"/>
      <c r="G92" s="661"/>
      <c r="H92" s="661"/>
      <c r="I92" s="661"/>
      <c r="J92" s="661"/>
      <c r="K92" s="661"/>
      <c r="L92" s="661"/>
      <c r="M92" s="661"/>
      <c r="N92" s="661"/>
      <c r="O92" s="661"/>
      <c r="P92" s="662"/>
    </row>
    <row r="93" spans="1:16" x14ac:dyDescent="0.2">
      <c r="A93" s="668"/>
      <c r="B93" s="106" t="s">
        <v>375</v>
      </c>
      <c r="C93" s="103"/>
      <c r="D93" s="660"/>
      <c r="E93" s="661"/>
      <c r="F93" s="661"/>
      <c r="G93" s="661"/>
      <c r="H93" s="661"/>
      <c r="I93" s="661"/>
      <c r="J93" s="661"/>
      <c r="K93" s="661"/>
      <c r="L93" s="661"/>
      <c r="M93" s="661"/>
      <c r="N93" s="661"/>
      <c r="O93" s="661"/>
      <c r="P93" s="662"/>
    </row>
    <row r="94" spans="1:16" x14ac:dyDescent="0.2">
      <c r="A94" s="668"/>
      <c r="B94" s="103" t="s">
        <v>376</v>
      </c>
      <c r="C94" s="106"/>
      <c r="D94" s="663"/>
      <c r="E94" s="661"/>
      <c r="F94" s="661"/>
      <c r="G94" s="661"/>
      <c r="H94" s="661"/>
      <c r="I94" s="661"/>
      <c r="J94" s="661"/>
      <c r="K94" s="661"/>
      <c r="L94" s="661"/>
      <c r="M94" s="661"/>
      <c r="N94" s="661"/>
      <c r="O94" s="661"/>
      <c r="P94" s="662"/>
    </row>
    <row r="95" spans="1:16" ht="17" thickBot="1" x14ac:dyDescent="0.25">
      <c r="A95" s="670"/>
      <c r="B95" s="183" t="s">
        <v>377</v>
      </c>
      <c r="C95" s="271"/>
      <c r="D95" s="664"/>
      <c r="E95" s="665"/>
      <c r="F95" s="665"/>
      <c r="G95" s="665"/>
      <c r="H95" s="665"/>
      <c r="I95" s="665"/>
      <c r="J95" s="665"/>
      <c r="K95" s="665"/>
      <c r="L95" s="665"/>
      <c r="M95" s="665"/>
      <c r="N95" s="665"/>
      <c r="O95" s="665"/>
      <c r="P95" s="666"/>
    </row>
    <row r="97" spans="1:16" ht="17" thickBot="1" x14ac:dyDescent="0.25"/>
    <row r="98" spans="1:16" x14ac:dyDescent="0.2">
      <c r="A98" s="284"/>
      <c r="B98" s="176" t="s">
        <v>359</v>
      </c>
      <c r="C98" s="178"/>
      <c r="D98" s="177" t="s">
        <v>320</v>
      </c>
      <c r="E98" s="177" t="s">
        <v>321</v>
      </c>
      <c r="F98" s="177" t="s">
        <v>322</v>
      </c>
      <c r="G98" s="177" t="s">
        <v>323</v>
      </c>
      <c r="H98" s="177" t="s">
        <v>324</v>
      </c>
      <c r="I98" s="177" t="s">
        <v>325</v>
      </c>
      <c r="J98" s="177" t="s">
        <v>326</v>
      </c>
      <c r="K98" s="178" t="s">
        <v>327</v>
      </c>
      <c r="L98" s="177" t="s">
        <v>328</v>
      </c>
      <c r="M98" s="177" t="s">
        <v>329</v>
      </c>
      <c r="N98" s="177" t="s">
        <v>330</v>
      </c>
      <c r="O98" s="177" t="s">
        <v>331</v>
      </c>
      <c r="P98" s="179" t="s">
        <v>332</v>
      </c>
    </row>
    <row r="99" spans="1:16" x14ac:dyDescent="0.2">
      <c r="A99" s="667" t="s">
        <v>493</v>
      </c>
      <c r="B99" s="420" t="s">
        <v>360</v>
      </c>
      <c r="C99" s="33"/>
      <c r="D99" s="45"/>
      <c r="E99" s="45"/>
      <c r="F99" s="45"/>
      <c r="G99" s="45"/>
      <c r="H99" s="45"/>
      <c r="I99" s="45"/>
      <c r="J99" s="45"/>
      <c r="K99" s="45"/>
      <c r="L99" s="45"/>
      <c r="M99" s="45"/>
      <c r="N99" s="45"/>
      <c r="O99" s="45"/>
      <c r="P99" s="421"/>
    </row>
    <row r="100" spans="1:16" x14ac:dyDescent="0.2">
      <c r="A100" s="668"/>
      <c r="B100" s="10" t="s">
        <v>617</v>
      </c>
      <c r="C100" s="10"/>
      <c r="D100" s="239">
        <v>0</v>
      </c>
      <c r="E100" s="239">
        <v>0</v>
      </c>
      <c r="F100" s="239">
        <v>0</v>
      </c>
      <c r="G100" s="239">
        <v>0</v>
      </c>
      <c r="H100" s="239">
        <v>0</v>
      </c>
      <c r="I100" s="239">
        <v>0</v>
      </c>
      <c r="J100" s="239">
        <v>0</v>
      </c>
      <c r="K100" s="239">
        <v>0</v>
      </c>
      <c r="L100" s="239">
        <v>0</v>
      </c>
      <c r="M100" s="239">
        <v>0</v>
      </c>
      <c r="N100" s="239">
        <v>0</v>
      </c>
      <c r="O100" s="239">
        <v>0</v>
      </c>
      <c r="P100" s="240">
        <f>SUM(D100:O100)</f>
        <v>0</v>
      </c>
    </row>
    <row r="101" spans="1:16" x14ac:dyDescent="0.2">
      <c r="A101" s="668"/>
      <c r="B101" s="103" t="s">
        <v>361</v>
      </c>
      <c r="C101" s="103"/>
      <c r="D101" s="51">
        <f t="shared" ref="D101:O101" si="9">+$G$21*D100</f>
        <v>0</v>
      </c>
      <c r="E101" s="51">
        <f t="shared" si="9"/>
        <v>0</v>
      </c>
      <c r="F101" s="51">
        <f t="shared" si="9"/>
        <v>0</v>
      </c>
      <c r="G101" s="51">
        <f t="shared" si="9"/>
        <v>0</v>
      </c>
      <c r="H101" s="51">
        <f t="shared" si="9"/>
        <v>0</v>
      </c>
      <c r="I101" s="51">
        <f t="shared" si="9"/>
        <v>0</v>
      </c>
      <c r="J101" s="51">
        <f t="shared" si="9"/>
        <v>0</v>
      </c>
      <c r="K101" s="51">
        <f t="shared" si="9"/>
        <v>0</v>
      </c>
      <c r="L101" s="51">
        <f t="shared" si="9"/>
        <v>0</v>
      </c>
      <c r="M101" s="51">
        <f t="shared" si="9"/>
        <v>0</v>
      </c>
      <c r="N101" s="51">
        <f t="shared" si="9"/>
        <v>0</v>
      </c>
      <c r="O101" s="51">
        <f t="shared" si="9"/>
        <v>0</v>
      </c>
      <c r="P101" s="189">
        <f>SUM(D101:O101)</f>
        <v>0</v>
      </c>
    </row>
    <row r="102" spans="1:16" x14ac:dyDescent="0.2">
      <c r="A102" s="668"/>
      <c r="B102" s="52" t="s">
        <v>362</v>
      </c>
      <c r="C102" s="52"/>
      <c r="D102" s="51">
        <f t="shared" ref="D102:O102" si="10">+D100-D101</f>
        <v>0</v>
      </c>
      <c r="E102" s="51">
        <f t="shared" si="10"/>
        <v>0</v>
      </c>
      <c r="F102" s="51">
        <f t="shared" si="10"/>
        <v>0</v>
      </c>
      <c r="G102" s="51">
        <f t="shared" si="10"/>
        <v>0</v>
      </c>
      <c r="H102" s="51">
        <f t="shared" si="10"/>
        <v>0</v>
      </c>
      <c r="I102" s="51">
        <f t="shared" si="10"/>
        <v>0</v>
      </c>
      <c r="J102" s="51">
        <f t="shared" si="10"/>
        <v>0</v>
      </c>
      <c r="K102" s="51">
        <f t="shared" si="10"/>
        <v>0</v>
      </c>
      <c r="L102" s="51">
        <f t="shared" si="10"/>
        <v>0</v>
      </c>
      <c r="M102" s="51">
        <f t="shared" si="10"/>
        <v>0</v>
      </c>
      <c r="N102" s="51">
        <f t="shared" si="10"/>
        <v>0</v>
      </c>
      <c r="O102" s="51">
        <f t="shared" si="10"/>
        <v>0</v>
      </c>
      <c r="P102" s="189">
        <f>SUM(D102:O102)</f>
        <v>0</v>
      </c>
    </row>
    <row r="103" spans="1:16" x14ac:dyDescent="0.2">
      <c r="A103" s="668"/>
      <c r="B103" s="104" t="s">
        <v>363</v>
      </c>
      <c r="C103" s="104"/>
      <c r="D103" s="51">
        <f>IF($G$27=1,+O55,IF($G$27=2,+N55,IF($G$27=3,+M55,IF($G$27=4,+L55,0))))</f>
        <v>0</v>
      </c>
      <c r="E103" s="51">
        <f>IF($G$27=1,+D102,IF($G$27=2,+O55,IF($G$27=3,+N55,IF($G$27=4,+M55,0))))</f>
        <v>0</v>
      </c>
      <c r="F103" s="51">
        <f>IF($G$27=1,+E102,IF($G$27=2,+D102,IF($G$27=3,+O55,IF($G$27=4,+N55,0))))</f>
        <v>0</v>
      </c>
      <c r="G103" s="51">
        <f>IF($G$27=1,+F102,IF($G$27=2,+E102,IF($G$27=3,+D102,IF($G$27=4,+O55,0))))</f>
        <v>0</v>
      </c>
      <c r="H103" s="51">
        <f t="shared" ref="H103:O103" si="11">IF($G$27=1,+G102,IF($G$27=2,+F102,IF($G$27=3,+E102,IF($G$27=4,+D102,0))))</f>
        <v>0</v>
      </c>
      <c r="I103" s="51">
        <f t="shared" si="11"/>
        <v>0</v>
      </c>
      <c r="J103" s="51">
        <f t="shared" si="11"/>
        <v>0</v>
      </c>
      <c r="K103" s="51">
        <f t="shared" si="11"/>
        <v>0</v>
      </c>
      <c r="L103" s="51">
        <f t="shared" si="11"/>
        <v>0</v>
      </c>
      <c r="M103" s="51">
        <f t="shared" si="11"/>
        <v>0</v>
      </c>
      <c r="N103" s="51">
        <f t="shared" si="11"/>
        <v>0</v>
      </c>
      <c r="O103" s="51">
        <f t="shared" si="11"/>
        <v>0</v>
      </c>
      <c r="P103" s="189">
        <f>SUM(D103:O103)</f>
        <v>0</v>
      </c>
    </row>
    <row r="104" spans="1:16" x14ac:dyDescent="0.2">
      <c r="A104" s="668"/>
      <c r="B104" s="103"/>
      <c r="C104" s="103"/>
      <c r="D104" s="190"/>
      <c r="E104" s="190"/>
      <c r="F104" s="190"/>
      <c r="G104" s="190"/>
      <c r="H104" s="190"/>
      <c r="I104" s="85"/>
      <c r="J104" s="85"/>
      <c r="K104" s="190"/>
      <c r="L104" s="190"/>
      <c r="M104" s="190"/>
      <c r="N104" s="190"/>
      <c r="O104" s="190"/>
      <c r="P104" s="196"/>
    </row>
    <row r="105" spans="1:16" x14ac:dyDescent="0.2">
      <c r="A105" s="668"/>
      <c r="B105" s="103"/>
      <c r="C105" s="103"/>
      <c r="D105" s="190"/>
      <c r="E105" s="190"/>
      <c r="F105" s="190"/>
      <c r="G105" s="190"/>
      <c r="H105" s="190"/>
      <c r="I105" s="85"/>
      <c r="J105" s="85"/>
      <c r="K105" s="190"/>
      <c r="L105" s="190"/>
      <c r="M105" s="190"/>
      <c r="N105" s="190"/>
      <c r="O105" s="190"/>
      <c r="P105" s="196"/>
    </row>
    <row r="106" spans="1:16" x14ac:dyDescent="0.2">
      <c r="A106" s="668"/>
      <c r="B106" s="420" t="s">
        <v>365</v>
      </c>
      <c r="C106" s="33"/>
      <c r="D106" s="414"/>
      <c r="E106" s="414"/>
      <c r="F106" s="414"/>
      <c r="G106" s="414"/>
      <c r="H106" s="414"/>
      <c r="I106" s="414"/>
      <c r="J106" s="414"/>
      <c r="K106" s="414"/>
      <c r="L106" s="414"/>
      <c r="M106" s="414"/>
      <c r="N106" s="414"/>
      <c r="O106" s="414"/>
      <c r="P106" s="417"/>
    </row>
    <row r="107" spans="1:16" x14ac:dyDescent="0.2">
      <c r="A107" s="668"/>
      <c r="B107" s="103" t="s">
        <v>366</v>
      </c>
      <c r="C107" s="103"/>
      <c r="D107" s="239">
        <v>0</v>
      </c>
      <c r="E107" s="239">
        <v>0</v>
      </c>
      <c r="F107" s="239">
        <v>0</v>
      </c>
      <c r="G107" s="239">
        <v>0</v>
      </c>
      <c r="H107" s="239">
        <v>0</v>
      </c>
      <c r="I107" s="239">
        <v>0</v>
      </c>
      <c r="J107" s="239">
        <v>0</v>
      </c>
      <c r="K107" s="239">
        <v>0</v>
      </c>
      <c r="L107" s="239">
        <v>0</v>
      </c>
      <c r="M107" s="239">
        <v>0</v>
      </c>
      <c r="N107" s="239">
        <v>0</v>
      </c>
      <c r="O107" s="239">
        <v>0</v>
      </c>
      <c r="P107" s="240">
        <f t="shared" ref="P107:P119" si="12">SUM(D107:O107)</f>
        <v>0</v>
      </c>
    </row>
    <row r="108" spans="1:16" x14ac:dyDescent="0.2">
      <c r="A108" s="668"/>
      <c r="B108" s="103" t="s">
        <v>367</v>
      </c>
      <c r="C108" s="103"/>
      <c r="D108" s="232">
        <v>0</v>
      </c>
      <c r="E108" s="232">
        <v>0</v>
      </c>
      <c r="F108" s="232">
        <v>0</v>
      </c>
      <c r="G108" s="232">
        <v>0</v>
      </c>
      <c r="H108" s="232">
        <v>0</v>
      </c>
      <c r="I108" s="232">
        <v>0</v>
      </c>
      <c r="J108" s="232">
        <v>0</v>
      </c>
      <c r="K108" s="232">
        <v>0</v>
      </c>
      <c r="L108" s="232">
        <v>0</v>
      </c>
      <c r="M108" s="232">
        <v>0</v>
      </c>
      <c r="N108" s="232">
        <v>0</v>
      </c>
      <c r="O108" s="232">
        <v>0</v>
      </c>
      <c r="P108" s="189">
        <f t="shared" si="12"/>
        <v>0</v>
      </c>
    </row>
    <row r="109" spans="1:16" x14ac:dyDescent="0.2">
      <c r="A109" s="668"/>
      <c r="B109" s="103" t="s">
        <v>368</v>
      </c>
      <c r="C109" s="103"/>
      <c r="D109" s="422"/>
      <c r="E109" s="85"/>
      <c r="F109" s="85"/>
      <c r="G109" s="85"/>
      <c r="H109" s="85"/>
      <c r="I109" s="85"/>
      <c r="J109" s="85"/>
      <c r="K109" s="85"/>
      <c r="L109" s="85"/>
      <c r="M109" s="85"/>
      <c r="N109" s="85"/>
      <c r="O109" s="85"/>
      <c r="P109" s="193"/>
    </row>
    <row r="110" spans="1:16" x14ac:dyDescent="0.2">
      <c r="A110" s="668"/>
      <c r="B110" s="103" t="s">
        <v>369</v>
      </c>
      <c r="C110" s="103"/>
      <c r="D110" s="232">
        <v>0</v>
      </c>
      <c r="E110" s="239">
        <v>0</v>
      </c>
      <c r="F110" s="239">
        <v>0</v>
      </c>
      <c r="G110" s="239">
        <v>0</v>
      </c>
      <c r="H110" s="239">
        <v>0</v>
      </c>
      <c r="I110" s="239">
        <v>0</v>
      </c>
      <c r="J110" s="239">
        <v>0</v>
      </c>
      <c r="K110" s="239">
        <v>0</v>
      </c>
      <c r="L110" s="239">
        <v>0</v>
      </c>
      <c r="M110" s="239">
        <v>0</v>
      </c>
      <c r="N110" s="239">
        <v>0</v>
      </c>
      <c r="O110" s="239">
        <v>0</v>
      </c>
      <c r="P110" s="189">
        <f t="shared" si="12"/>
        <v>0</v>
      </c>
    </row>
    <row r="111" spans="1:16" x14ac:dyDescent="0.2">
      <c r="A111" s="668"/>
      <c r="B111" s="103" t="s">
        <v>370</v>
      </c>
      <c r="C111" s="103"/>
      <c r="D111" s="232">
        <v>0</v>
      </c>
      <c r="E111" s="239">
        <v>0</v>
      </c>
      <c r="F111" s="239">
        <v>0</v>
      </c>
      <c r="G111" s="239">
        <v>0</v>
      </c>
      <c r="H111" s="239">
        <v>0</v>
      </c>
      <c r="I111" s="239">
        <v>0</v>
      </c>
      <c r="J111" s="239">
        <v>0</v>
      </c>
      <c r="K111" s="239">
        <v>0</v>
      </c>
      <c r="L111" s="239">
        <v>0</v>
      </c>
      <c r="M111" s="239">
        <v>0</v>
      </c>
      <c r="N111" s="239">
        <v>0</v>
      </c>
      <c r="O111" s="239">
        <v>0</v>
      </c>
      <c r="P111" s="189">
        <f t="shared" si="12"/>
        <v>0</v>
      </c>
    </row>
    <row r="112" spans="1:16" x14ac:dyDescent="0.2">
      <c r="A112" s="668"/>
      <c r="B112" s="103" t="s">
        <v>371</v>
      </c>
      <c r="C112" s="103"/>
      <c r="D112" s="232">
        <v>0</v>
      </c>
      <c r="E112" s="239">
        <v>0</v>
      </c>
      <c r="F112" s="239">
        <v>0</v>
      </c>
      <c r="G112" s="239">
        <v>0</v>
      </c>
      <c r="H112" s="239">
        <v>0</v>
      </c>
      <c r="I112" s="239">
        <v>0</v>
      </c>
      <c r="J112" s="239">
        <v>0</v>
      </c>
      <c r="K112" s="239">
        <v>0</v>
      </c>
      <c r="L112" s="239">
        <v>0</v>
      </c>
      <c r="M112" s="239">
        <v>0</v>
      </c>
      <c r="N112" s="239">
        <v>0</v>
      </c>
      <c r="O112" s="239">
        <v>0</v>
      </c>
      <c r="P112" s="189">
        <f t="shared" si="12"/>
        <v>0</v>
      </c>
    </row>
    <row r="113" spans="1:16" x14ac:dyDescent="0.2">
      <c r="A113" s="668"/>
      <c r="B113" s="103" t="s">
        <v>372</v>
      </c>
      <c r="C113" s="103"/>
      <c r="D113" s="232">
        <v>0</v>
      </c>
      <c r="E113" s="239">
        <v>0</v>
      </c>
      <c r="F113" s="239">
        <v>0</v>
      </c>
      <c r="G113" s="239">
        <v>0</v>
      </c>
      <c r="H113" s="239">
        <v>0</v>
      </c>
      <c r="I113" s="239">
        <v>0</v>
      </c>
      <c r="J113" s="239">
        <v>0</v>
      </c>
      <c r="K113" s="239">
        <v>0</v>
      </c>
      <c r="L113" s="239">
        <v>0</v>
      </c>
      <c r="M113" s="239">
        <v>0</v>
      </c>
      <c r="N113" s="239">
        <v>0</v>
      </c>
      <c r="O113" s="239">
        <v>0</v>
      </c>
      <c r="P113" s="189">
        <f t="shared" si="12"/>
        <v>0</v>
      </c>
    </row>
    <row r="114" spans="1:16" x14ac:dyDescent="0.2">
      <c r="A114" s="668"/>
      <c r="B114" s="103" t="s">
        <v>373</v>
      </c>
      <c r="C114" s="103"/>
      <c r="D114" s="232">
        <v>0</v>
      </c>
      <c r="E114" s="239">
        <v>0</v>
      </c>
      <c r="F114" s="239">
        <v>0</v>
      </c>
      <c r="G114" s="239">
        <v>0</v>
      </c>
      <c r="H114" s="239">
        <v>0</v>
      </c>
      <c r="I114" s="239">
        <v>0</v>
      </c>
      <c r="J114" s="239">
        <v>0</v>
      </c>
      <c r="K114" s="239">
        <v>0</v>
      </c>
      <c r="L114" s="239">
        <v>0</v>
      </c>
      <c r="M114" s="239">
        <v>0</v>
      </c>
      <c r="N114" s="239">
        <v>0</v>
      </c>
      <c r="O114" s="239">
        <v>0</v>
      </c>
      <c r="P114" s="189">
        <f t="shared" si="12"/>
        <v>0</v>
      </c>
    </row>
    <row r="115" spans="1:16" x14ac:dyDescent="0.2">
      <c r="A115" s="668"/>
      <c r="B115" s="103" t="s">
        <v>374</v>
      </c>
      <c r="C115" s="103"/>
      <c r="D115" s="232">
        <v>0</v>
      </c>
      <c r="E115" s="239">
        <v>0</v>
      </c>
      <c r="F115" s="239">
        <v>0</v>
      </c>
      <c r="G115" s="239">
        <v>0</v>
      </c>
      <c r="H115" s="239">
        <v>0</v>
      </c>
      <c r="I115" s="239">
        <v>0</v>
      </c>
      <c r="J115" s="239">
        <v>0</v>
      </c>
      <c r="K115" s="239">
        <v>0</v>
      </c>
      <c r="L115" s="239">
        <v>0</v>
      </c>
      <c r="M115" s="239">
        <v>0</v>
      </c>
      <c r="N115" s="239">
        <v>0</v>
      </c>
      <c r="O115" s="239">
        <v>0</v>
      </c>
      <c r="P115" s="189">
        <f t="shared" si="12"/>
        <v>0</v>
      </c>
    </row>
    <row r="116" spans="1:16" x14ac:dyDescent="0.2">
      <c r="A116" s="668"/>
      <c r="B116" s="103" t="s">
        <v>375</v>
      </c>
      <c r="C116" s="103"/>
      <c r="D116" s="232">
        <v>0</v>
      </c>
      <c r="E116" s="239">
        <v>0</v>
      </c>
      <c r="F116" s="239">
        <v>0</v>
      </c>
      <c r="G116" s="239">
        <v>0</v>
      </c>
      <c r="H116" s="239">
        <v>0</v>
      </c>
      <c r="I116" s="239">
        <v>0</v>
      </c>
      <c r="J116" s="239">
        <v>0</v>
      </c>
      <c r="K116" s="239">
        <v>0</v>
      </c>
      <c r="L116" s="239">
        <v>0</v>
      </c>
      <c r="M116" s="239">
        <v>0</v>
      </c>
      <c r="N116" s="239">
        <v>0</v>
      </c>
      <c r="O116" s="239">
        <v>0</v>
      </c>
      <c r="P116" s="189">
        <f t="shared" si="12"/>
        <v>0</v>
      </c>
    </row>
    <row r="117" spans="1:16" x14ac:dyDescent="0.2">
      <c r="A117" s="668"/>
      <c r="B117" s="103" t="s">
        <v>376</v>
      </c>
      <c r="C117" s="103"/>
      <c r="D117" s="232">
        <v>0</v>
      </c>
      <c r="E117" s="239">
        <v>0</v>
      </c>
      <c r="F117" s="239">
        <v>0</v>
      </c>
      <c r="G117" s="239">
        <v>0</v>
      </c>
      <c r="H117" s="239">
        <v>0</v>
      </c>
      <c r="I117" s="239">
        <v>0</v>
      </c>
      <c r="J117" s="239">
        <v>0</v>
      </c>
      <c r="K117" s="239">
        <v>0</v>
      </c>
      <c r="L117" s="239">
        <v>0</v>
      </c>
      <c r="M117" s="239">
        <v>0</v>
      </c>
      <c r="N117" s="239">
        <v>0</v>
      </c>
      <c r="O117" s="239">
        <v>0</v>
      </c>
      <c r="P117" s="189">
        <f t="shared" si="12"/>
        <v>0</v>
      </c>
    </row>
    <row r="118" spans="1:16" x14ac:dyDescent="0.2">
      <c r="A118" s="668"/>
      <c r="B118" s="52" t="s">
        <v>377</v>
      </c>
      <c r="C118" s="52"/>
      <c r="D118" s="232">
        <v>0</v>
      </c>
      <c r="E118" s="239">
        <v>0</v>
      </c>
      <c r="F118" s="239">
        <v>0</v>
      </c>
      <c r="G118" s="239">
        <v>0</v>
      </c>
      <c r="H118" s="239">
        <v>0</v>
      </c>
      <c r="I118" s="239">
        <v>0</v>
      </c>
      <c r="J118" s="239">
        <v>0</v>
      </c>
      <c r="K118" s="239">
        <v>0</v>
      </c>
      <c r="L118" s="239">
        <v>0</v>
      </c>
      <c r="M118" s="239">
        <v>0</v>
      </c>
      <c r="N118" s="239">
        <v>0</v>
      </c>
      <c r="O118" s="239">
        <v>0</v>
      </c>
      <c r="P118" s="189">
        <f t="shared" si="12"/>
        <v>0</v>
      </c>
    </row>
    <row r="119" spans="1:16" x14ac:dyDescent="0.2">
      <c r="A119" s="669"/>
      <c r="B119" s="363" t="s">
        <v>381</v>
      </c>
      <c r="C119" s="135"/>
      <c r="D119" s="51">
        <f t="shared" ref="D119:O119" si="13">SUM(D107:D118)</f>
        <v>0</v>
      </c>
      <c r="E119" s="51">
        <f t="shared" si="13"/>
        <v>0</v>
      </c>
      <c r="F119" s="51">
        <f t="shared" si="13"/>
        <v>0</v>
      </c>
      <c r="G119" s="51">
        <f t="shared" si="13"/>
        <v>0</v>
      </c>
      <c r="H119" s="51">
        <f t="shared" si="13"/>
        <v>0</v>
      </c>
      <c r="I119" s="51">
        <f t="shared" si="13"/>
        <v>0</v>
      </c>
      <c r="J119" s="51">
        <f t="shared" si="13"/>
        <v>0</v>
      </c>
      <c r="K119" s="51">
        <f t="shared" si="13"/>
        <v>0</v>
      </c>
      <c r="L119" s="51">
        <f t="shared" si="13"/>
        <v>0</v>
      </c>
      <c r="M119" s="51">
        <f t="shared" si="13"/>
        <v>0</v>
      </c>
      <c r="N119" s="51">
        <f t="shared" si="13"/>
        <v>0</v>
      </c>
      <c r="O119" s="51">
        <f t="shared" si="13"/>
        <v>0</v>
      </c>
      <c r="P119" s="189">
        <f t="shared" si="12"/>
        <v>0</v>
      </c>
    </row>
    <row r="120" spans="1:16" x14ac:dyDescent="0.2">
      <c r="A120" s="215"/>
      <c r="B120" s="103"/>
      <c r="C120" s="103"/>
      <c r="D120" s="190"/>
      <c r="E120" s="190"/>
      <c r="F120" s="190"/>
      <c r="G120" s="190"/>
      <c r="H120" s="190"/>
      <c r="I120" s="190"/>
      <c r="J120" s="190"/>
      <c r="K120" s="190"/>
      <c r="L120" s="190"/>
      <c r="M120" s="190"/>
      <c r="N120" s="190"/>
      <c r="O120" s="190"/>
      <c r="P120" s="196"/>
    </row>
    <row r="121" spans="1:16" x14ac:dyDescent="0.2">
      <c r="A121" s="215"/>
      <c r="B121" s="103"/>
      <c r="C121" s="103"/>
      <c r="D121" s="190"/>
      <c r="E121" s="190"/>
      <c r="F121" s="190"/>
      <c r="G121" s="190"/>
      <c r="H121" s="190"/>
      <c r="I121" s="190"/>
      <c r="J121" s="190"/>
      <c r="K121" s="190"/>
      <c r="L121" s="190"/>
      <c r="M121" s="190"/>
      <c r="N121" s="190"/>
      <c r="O121" s="190"/>
      <c r="P121" s="196"/>
    </row>
    <row r="122" spans="1:16" x14ac:dyDescent="0.2">
      <c r="A122" s="667" t="s">
        <v>494</v>
      </c>
      <c r="B122" s="420" t="s">
        <v>382</v>
      </c>
      <c r="C122" s="33"/>
      <c r="D122" s="414"/>
      <c r="E122" s="414"/>
      <c r="F122" s="414"/>
      <c r="G122" s="414"/>
      <c r="H122" s="414"/>
      <c r="I122" s="414"/>
      <c r="J122" s="414"/>
      <c r="K122" s="414"/>
      <c r="L122" s="414"/>
      <c r="M122" s="414"/>
      <c r="N122" s="414"/>
      <c r="O122" s="414"/>
      <c r="P122" s="417"/>
    </row>
    <row r="123" spans="1:16" x14ac:dyDescent="0.2">
      <c r="A123" s="668"/>
      <c r="B123" s="103" t="s">
        <v>383</v>
      </c>
      <c r="C123" s="103"/>
      <c r="D123" s="285">
        <f>P80</f>
        <v>0</v>
      </c>
      <c r="E123" s="285">
        <f>+D127</f>
        <v>0</v>
      </c>
      <c r="F123" s="285">
        <f t="shared" ref="F123:O123" si="14">+E127</f>
        <v>0</v>
      </c>
      <c r="G123" s="285">
        <f t="shared" si="14"/>
        <v>0</v>
      </c>
      <c r="H123" s="285">
        <f t="shared" si="14"/>
        <v>0</v>
      </c>
      <c r="I123" s="285">
        <f t="shared" si="14"/>
        <v>0</v>
      </c>
      <c r="J123" s="285">
        <f t="shared" si="14"/>
        <v>0</v>
      </c>
      <c r="K123" s="285">
        <f t="shared" si="14"/>
        <v>0</v>
      </c>
      <c r="L123" s="285">
        <f t="shared" si="14"/>
        <v>0</v>
      </c>
      <c r="M123" s="285">
        <f t="shared" si="14"/>
        <v>0</v>
      </c>
      <c r="N123" s="285">
        <f t="shared" si="14"/>
        <v>0</v>
      </c>
      <c r="O123" s="285">
        <f t="shared" si="14"/>
        <v>0</v>
      </c>
      <c r="P123" s="240">
        <f>D123</f>
        <v>0</v>
      </c>
    </row>
    <row r="124" spans="1:16" x14ac:dyDescent="0.2">
      <c r="A124" s="668"/>
      <c r="B124" s="103" t="s">
        <v>364</v>
      </c>
      <c r="C124" s="103"/>
      <c r="D124" s="51">
        <f>+D100</f>
        <v>0</v>
      </c>
      <c r="E124" s="51">
        <f t="shared" ref="E124:O124" si="15">+E100</f>
        <v>0</v>
      </c>
      <c r="F124" s="51">
        <f t="shared" si="15"/>
        <v>0</v>
      </c>
      <c r="G124" s="51">
        <f t="shared" si="15"/>
        <v>0</v>
      </c>
      <c r="H124" s="51">
        <f t="shared" si="15"/>
        <v>0</v>
      </c>
      <c r="I124" s="51">
        <f t="shared" si="15"/>
        <v>0</v>
      </c>
      <c r="J124" s="51">
        <f t="shared" si="15"/>
        <v>0</v>
      </c>
      <c r="K124" s="51">
        <f t="shared" si="15"/>
        <v>0</v>
      </c>
      <c r="L124" s="51">
        <f t="shared" si="15"/>
        <v>0</v>
      </c>
      <c r="M124" s="51">
        <f t="shared" si="15"/>
        <v>0</v>
      </c>
      <c r="N124" s="51">
        <f t="shared" si="15"/>
        <v>0</v>
      </c>
      <c r="O124" s="51">
        <f t="shared" si="15"/>
        <v>0</v>
      </c>
      <c r="P124" s="189">
        <f>SUM(D124:O124)</f>
        <v>0</v>
      </c>
    </row>
    <row r="125" spans="1:16" x14ac:dyDescent="0.2">
      <c r="A125" s="668"/>
      <c r="B125" s="103" t="s">
        <v>384</v>
      </c>
      <c r="C125" s="103"/>
      <c r="D125" s="51">
        <f>+D119</f>
        <v>0</v>
      </c>
      <c r="E125" s="51">
        <f t="shared" ref="E125:O125" si="16">+E119</f>
        <v>0</v>
      </c>
      <c r="F125" s="51">
        <f t="shared" si="16"/>
        <v>0</v>
      </c>
      <c r="G125" s="51">
        <f t="shared" si="16"/>
        <v>0</v>
      </c>
      <c r="H125" s="51">
        <f t="shared" si="16"/>
        <v>0</v>
      </c>
      <c r="I125" s="51">
        <f t="shared" si="16"/>
        <v>0</v>
      </c>
      <c r="J125" s="51">
        <f t="shared" si="16"/>
        <v>0</v>
      </c>
      <c r="K125" s="51">
        <f t="shared" si="16"/>
        <v>0</v>
      </c>
      <c r="L125" s="51">
        <f t="shared" si="16"/>
        <v>0</v>
      </c>
      <c r="M125" s="51">
        <f t="shared" si="16"/>
        <v>0</v>
      </c>
      <c r="N125" s="51">
        <f t="shared" si="16"/>
        <v>0</v>
      </c>
      <c r="O125" s="51">
        <f t="shared" si="16"/>
        <v>0</v>
      </c>
      <c r="P125" s="189">
        <f>SUM(D125:O125)</f>
        <v>0</v>
      </c>
    </row>
    <row r="126" spans="1:16" x14ac:dyDescent="0.2">
      <c r="A126" s="668"/>
      <c r="B126" s="103" t="s">
        <v>385</v>
      </c>
      <c r="C126" s="103"/>
      <c r="D126" s="51">
        <f>-Sales!D100*Inventory!$F$16*Inventory!$G$9</f>
        <v>0</v>
      </c>
      <c r="E126" s="51">
        <f>-Sales!E100*Inventory!$F$16*Inventory!$G$9</f>
        <v>0</v>
      </c>
      <c r="F126" s="51">
        <f>-Sales!F100*Inventory!$F$16*Inventory!$G$9</f>
        <v>0</v>
      </c>
      <c r="G126" s="51">
        <f>-Sales!G100*Inventory!$F$16*Inventory!$G$9</f>
        <v>0</v>
      </c>
      <c r="H126" s="51">
        <f>-Sales!H100*Inventory!$F$16*Inventory!$G$9</f>
        <v>0</v>
      </c>
      <c r="I126" s="51">
        <f>-Sales!I100*Inventory!$F$16*Inventory!$G$9</f>
        <v>0</v>
      </c>
      <c r="J126" s="51">
        <f>-Sales!J100*Inventory!$F$16*Inventory!$G$9</f>
        <v>0</v>
      </c>
      <c r="K126" s="51">
        <f>-Sales!K100*Inventory!$F$16*Inventory!$G$9</f>
        <v>0</v>
      </c>
      <c r="L126" s="51">
        <f>-Sales!L100*Inventory!$F$16*Inventory!$G$9</f>
        <v>0</v>
      </c>
      <c r="M126" s="51">
        <f>-Sales!M100*Inventory!$F$16*Inventory!$G$9</f>
        <v>0</v>
      </c>
      <c r="N126" s="51">
        <f>-Sales!N100*Inventory!$F$16*Inventory!$G$9</f>
        <v>0</v>
      </c>
      <c r="O126" s="51">
        <f>-Sales!O100*Inventory!$F$16*Inventory!$G$9</f>
        <v>0</v>
      </c>
      <c r="P126" s="189">
        <f>SUM(D126:O126)</f>
        <v>0</v>
      </c>
    </row>
    <row r="127" spans="1:16" x14ac:dyDescent="0.2">
      <c r="A127" s="668"/>
      <c r="B127" s="363" t="s">
        <v>386</v>
      </c>
      <c r="C127" s="135"/>
      <c r="D127" s="51">
        <f t="shared" ref="D127:P127" si="17">+D123+D124+D125+D126</f>
        <v>0</v>
      </c>
      <c r="E127" s="51">
        <f t="shared" si="17"/>
        <v>0</v>
      </c>
      <c r="F127" s="51">
        <f t="shared" si="17"/>
        <v>0</v>
      </c>
      <c r="G127" s="51">
        <f t="shared" si="17"/>
        <v>0</v>
      </c>
      <c r="H127" s="51">
        <f t="shared" si="17"/>
        <v>0</v>
      </c>
      <c r="I127" s="51">
        <f t="shared" si="17"/>
        <v>0</v>
      </c>
      <c r="J127" s="51">
        <f t="shared" si="17"/>
        <v>0</v>
      </c>
      <c r="K127" s="51">
        <f t="shared" si="17"/>
        <v>0</v>
      </c>
      <c r="L127" s="51">
        <f t="shared" si="17"/>
        <v>0</v>
      </c>
      <c r="M127" s="51">
        <f t="shared" si="17"/>
        <v>0</v>
      </c>
      <c r="N127" s="51">
        <f t="shared" si="17"/>
        <v>0</v>
      </c>
      <c r="O127" s="51">
        <f t="shared" si="17"/>
        <v>0</v>
      </c>
      <c r="P127" s="189">
        <f t="shared" si="17"/>
        <v>0</v>
      </c>
    </row>
    <row r="128" spans="1:16" x14ac:dyDescent="0.2">
      <c r="A128" s="668"/>
      <c r="B128" s="103"/>
      <c r="C128" s="103"/>
      <c r="D128" s="103"/>
      <c r="E128" s="103"/>
      <c r="F128" s="103"/>
      <c r="G128" s="103"/>
      <c r="H128" s="103"/>
      <c r="I128" s="103"/>
      <c r="J128" s="103"/>
      <c r="K128" s="103"/>
      <c r="L128" s="103"/>
      <c r="M128" s="103"/>
      <c r="N128" s="103"/>
      <c r="O128" s="103"/>
      <c r="P128" s="214"/>
    </row>
    <row r="129" spans="1:16" x14ac:dyDescent="0.2">
      <c r="A129" s="668"/>
      <c r="B129" s="292" t="s">
        <v>5</v>
      </c>
      <c r="C129" s="199"/>
      <c r="D129" s="52"/>
      <c r="E129" s="52"/>
      <c r="F129" s="103"/>
      <c r="G129" s="103"/>
      <c r="H129" s="103"/>
      <c r="I129" s="103"/>
      <c r="J129" s="103"/>
      <c r="K129" s="103"/>
      <c r="L129" s="103"/>
      <c r="M129" s="103"/>
      <c r="N129" s="103"/>
      <c r="O129" s="103"/>
      <c r="P129" s="214"/>
    </row>
    <row r="130" spans="1:16" x14ac:dyDescent="0.2">
      <c r="A130" s="668"/>
      <c r="B130" s="109" t="s">
        <v>619</v>
      </c>
      <c r="C130" s="272"/>
      <c r="D130" s="660"/>
      <c r="E130" s="661"/>
      <c r="F130" s="661"/>
      <c r="G130" s="661"/>
      <c r="H130" s="661"/>
      <c r="I130" s="661"/>
      <c r="J130" s="661"/>
      <c r="K130" s="661"/>
      <c r="L130" s="661"/>
      <c r="M130" s="661"/>
      <c r="N130" s="661"/>
      <c r="O130" s="661"/>
      <c r="P130" s="662"/>
    </row>
    <row r="131" spans="1:16" x14ac:dyDescent="0.2">
      <c r="A131" s="668"/>
      <c r="B131" s="110" t="s">
        <v>366</v>
      </c>
      <c r="C131" s="39"/>
      <c r="D131" s="660"/>
      <c r="E131" s="661"/>
      <c r="F131" s="661"/>
      <c r="G131" s="661"/>
      <c r="H131" s="661"/>
      <c r="I131" s="661"/>
      <c r="J131" s="661"/>
      <c r="K131" s="661"/>
      <c r="L131" s="661"/>
      <c r="M131" s="661"/>
      <c r="N131" s="661"/>
      <c r="O131" s="661"/>
      <c r="P131" s="662"/>
    </row>
    <row r="132" spans="1:16" x14ac:dyDescent="0.2">
      <c r="A132" s="668"/>
      <c r="B132" s="103" t="s">
        <v>367</v>
      </c>
      <c r="C132" s="110"/>
      <c r="D132" s="671"/>
      <c r="E132" s="671"/>
      <c r="F132" s="671"/>
      <c r="G132" s="671"/>
      <c r="H132" s="671"/>
      <c r="I132" s="671"/>
      <c r="J132" s="671"/>
      <c r="K132" s="671"/>
      <c r="L132" s="671"/>
      <c r="M132" s="671"/>
      <c r="N132" s="671"/>
      <c r="O132" s="671"/>
      <c r="P132" s="672"/>
    </row>
    <row r="133" spans="1:16" x14ac:dyDescent="0.2">
      <c r="A133" s="668"/>
      <c r="B133" s="110" t="s">
        <v>368</v>
      </c>
      <c r="C133" s="39"/>
      <c r="D133" s="660"/>
      <c r="E133" s="661"/>
      <c r="F133" s="661"/>
      <c r="G133" s="661"/>
      <c r="H133" s="661"/>
      <c r="I133" s="661"/>
      <c r="J133" s="661"/>
      <c r="K133" s="661"/>
      <c r="L133" s="661"/>
      <c r="M133" s="661"/>
      <c r="N133" s="661"/>
      <c r="O133" s="661"/>
      <c r="P133" s="662"/>
    </row>
    <row r="134" spans="1:16" x14ac:dyDescent="0.2">
      <c r="A134" s="668"/>
      <c r="B134" s="110" t="s">
        <v>369</v>
      </c>
      <c r="C134" s="39"/>
      <c r="D134" s="660"/>
      <c r="E134" s="661"/>
      <c r="F134" s="661"/>
      <c r="G134" s="661"/>
      <c r="H134" s="661"/>
      <c r="I134" s="661"/>
      <c r="J134" s="661"/>
      <c r="K134" s="661"/>
      <c r="L134" s="661"/>
      <c r="M134" s="661"/>
      <c r="N134" s="661"/>
      <c r="O134" s="661"/>
      <c r="P134" s="662"/>
    </row>
    <row r="135" spans="1:16" x14ac:dyDescent="0.2">
      <c r="A135" s="668"/>
      <c r="B135" s="110" t="s">
        <v>370</v>
      </c>
      <c r="C135" s="39"/>
      <c r="D135" s="660"/>
      <c r="E135" s="661"/>
      <c r="F135" s="661"/>
      <c r="G135" s="661"/>
      <c r="H135" s="661"/>
      <c r="I135" s="661"/>
      <c r="J135" s="661"/>
      <c r="K135" s="661"/>
      <c r="L135" s="661"/>
      <c r="M135" s="661"/>
      <c r="N135" s="661"/>
      <c r="O135" s="661"/>
      <c r="P135" s="662"/>
    </row>
    <row r="136" spans="1:16" x14ac:dyDescent="0.2">
      <c r="A136" s="668"/>
      <c r="B136" s="110" t="s">
        <v>371</v>
      </c>
      <c r="C136" s="39"/>
      <c r="D136" s="660"/>
      <c r="E136" s="661"/>
      <c r="F136" s="661"/>
      <c r="G136" s="661"/>
      <c r="H136" s="661"/>
      <c r="I136" s="661"/>
      <c r="J136" s="661"/>
      <c r="K136" s="661"/>
      <c r="L136" s="661"/>
      <c r="M136" s="661"/>
      <c r="N136" s="661"/>
      <c r="O136" s="661"/>
      <c r="P136" s="662"/>
    </row>
    <row r="137" spans="1:16" x14ac:dyDescent="0.2">
      <c r="A137" s="668"/>
      <c r="B137" s="39" t="s">
        <v>372</v>
      </c>
      <c r="C137" s="110"/>
      <c r="D137" s="663"/>
      <c r="E137" s="661"/>
      <c r="F137" s="661"/>
      <c r="G137" s="661"/>
      <c r="H137" s="661"/>
      <c r="I137" s="661"/>
      <c r="J137" s="661"/>
      <c r="K137" s="661"/>
      <c r="L137" s="661"/>
      <c r="M137" s="661"/>
      <c r="N137" s="661"/>
      <c r="O137" s="661"/>
      <c r="P137" s="662"/>
    </row>
    <row r="138" spans="1:16" x14ac:dyDescent="0.2">
      <c r="A138" s="668"/>
      <c r="B138" s="110" t="s">
        <v>373</v>
      </c>
      <c r="C138" s="39"/>
      <c r="D138" s="660"/>
      <c r="E138" s="661"/>
      <c r="F138" s="661"/>
      <c r="G138" s="661"/>
      <c r="H138" s="661"/>
      <c r="I138" s="661"/>
      <c r="J138" s="661"/>
      <c r="K138" s="661"/>
      <c r="L138" s="661"/>
      <c r="M138" s="661"/>
      <c r="N138" s="661"/>
      <c r="O138" s="661"/>
      <c r="P138" s="662"/>
    </row>
    <row r="139" spans="1:16" x14ac:dyDescent="0.2">
      <c r="A139" s="668"/>
      <c r="B139" s="39" t="s">
        <v>374</v>
      </c>
      <c r="C139" s="110"/>
      <c r="D139" s="663"/>
      <c r="E139" s="661"/>
      <c r="F139" s="661"/>
      <c r="G139" s="661"/>
      <c r="H139" s="661"/>
      <c r="I139" s="661"/>
      <c r="J139" s="661"/>
      <c r="K139" s="661"/>
      <c r="L139" s="661"/>
      <c r="M139" s="661"/>
      <c r="N139" s="661"/>
      <c r="O139" s="661"/>
      <c r="P139" s="662"/>
    </row>
    <row r="140" spans="1:16" x14ac:dyDescent="0.2">
      <c r="A140" s="668"/>
      <c r="B140" s="110" t="s">
        <v>375</v>
      </c>
      <c r="C140" s="39"/>
      <c r="D140" s="660"/>
      <c r="E140" s="661"/>
      <c r="F140" s="661"/>
      <c r="G140" s="661"/>
      <c r="H140" s="661"/>
      <c r="I140" s="661"/>
      <c r="J140" s="661"/>
      <c r="K140" s="661"/>
      <c r="L140" s="661"/>
      <c r="M140" s="661"/>
      <c r="N140" s="661"/>
      <c r="O140" s="661"/>
      <c r="P140" s="662"/>
    </row>
    <row r="141" spans="1:16" x14ac:dyDescent="0.2">
      <c r="A141" s="668"/>
      <c r="B141" s="39" t="s">
        <v>376</v>
      </c>
      <c r="C141" s="110"/>
      <c r="D141" s="663"/>
      <c r="E141" s="661"/>
      <c r="F141" s="661"/>
      <c r="G141" s="661"/>
      <c r="H141" s="661"/>
      <c r="I141" s="661"/>
      <c r="J141" s="661"/>
      <c r="K141" s="661"/>
      <c r="L141" s="661"/>
      <c r="M141" s="661"/>
      <c r="N141" s="661"/>
      <c r="O141" s="661"/>
      <c r="P141" s="662"/>
    </row>
    <row r="142" spans="1:16" ht="17" thickBot="1" x14ac:dyDescent="0.25">
      <c r="A142" s="670"/>
      <c r="B142" s="184" t="s">
        <v>377</v>
      </c>
      <c r="C142" s="273"/>
      <c r="D142" s="664"/>
      <c r="E142" s="665"/>
      <c r="F142" s="665"/>
      <c r="G142" s="665"/>
      <c r="H142" s="665"/>
      <c r="I142" s="665"/>
      <c r="J142" s="665"/>
      <c r="K142" s="665"/>
      <c r="L142" s="665"/>
      <c r="M142" s="665"/>
      <c r="N142" s="665"/>
      <c r="O142" s="665"/>
      <c r="P142" s="666"/>
    </row>
    <row r="143" spans="1:16" x14ac:dyDescent="0.2">
      <c r="A143" s="286"/>
    </row>
    <row r="144" spans="1:16" ht="17" thickBot="1" x14ac:dyDescent="0.25"/>
    <row r="145" spans="1:16" x14ac:dyDescent="0.2">
      <c r="A145" s="284"/>
      <c r="B145" s="176" t="s">
        <v>451</v>
      </c>
      <c r="C145" s="178"/>
      <c r="D145" s="177" t="s">
        <v>320</v>
      </c>
      <c r="E145" s="177" t="s">
        <v>321</v>
      </c>
      <c r="F145" s="177" t="s">
        <v>322</v>
      </c>
      <c r="G145" s="177" t="s">
        <v>323</v>
      </c>
      <c r="H145" s="177" t="s">
        <v>324</v>
      </c>
      <c r="I145" s="177" t="s">
        <v>325</v>
      </c>
      <c r="J145" s="177" t="s">
        <v>326</v>
      </c>
      <c r="K145" s="178" t="s">
        <v>327</v>
      </c>
      <c r="L145" s="177" t="s">
        <v>328</v>
      </c>
      <c r="M145" s="177" t="s">
        <v>329</v>
      </c>
      <c r="N145" s="177" t="s">
        <v>330</v>
      </c>
      <c r="O145" s="177" t="s">
        <v>331</v>
      </c>
      <c r="P145" s="179" t="s">
        <v>332</v>
      </c>
    </row>
    <row r="146" spans="1:16" x14ac:dyDescent="0.2">
      <c r="A146" s="667" t="s">
        <v>495</v>
      </c>
      <c r="B146" s="420" t="s">
        <v>360</v>
      </c>
      <c r="C146" s="33"/>
      <c r="D146" s="45"/>
      <c r="E146" s="45"/>
      <c r="F146" s="45"/>
      <c r="G146" s="45"/>
      <c r="H146" s="45"/>
      <c r="I146" s="45"/>
      <c r="J146" s="45"/>
      <c r="K146" s="45"/>
      <c r="L146" s="45"/>
      <c r="M146" s="45"/>
      <c r="N146" s="45"/>
      <c r="O146" s="45"/>
      <c r="P146" s="421"/>
    </row>
    <row r="147" spans="1:16" x14ac:dyDescent="0.2">
      <c r="A147" s="668"/>
      <c r="B147" s="10" t="s">
        <v>617</v>
      </c>
      <c r="C147" s="10"/>
      <c r="D147" s="239">
        <v>0</v>
      </c>
      <c r="E147" s="239">
        <v>0</v>
      </c>
      <c r="F147" s="239">
        <v>0</v>
      </c>
      <c r="G147" s="239">
        <v>0</v>
      </c>
      <c r="H147" s="239">
        <v>0</v>
      </c>
      <c r="I147" s="239">
        <v>0</v>
      </c>
      <c r="J147" s="239">
        <v>0</v>
      </c>
      <c r="K147" s="239">
        <v>0</v>
      </c>
      <c r="L147" s="239">
        <v>0</v>
      </c>
      <c r="M147" s="239">
        <v>0</v>
      </c>
      <c r="N147" s="239">
        <v>0</v>
      </c>
      <c r="O147" s="239">
        <v>0</v>
      </c>
      <c r="P147" s="240">
        <f>SUM(D147:O147)</f>
        <v>0</v>
      </c>
    </row>
    <row r="148" spans="1:16" x14ac:dyDescent="0.2">
      <c r="A148" s="668"/>
      <c r="B148" s="103" t="s">
        <v>361</v>
      </c>
      <c r="C148" s="103"/>
      <c r="D148" s="51">
        <f t="shared" ref="D148:O148" si="18">+$G$21*D147</f>
        <v>0</v>
      </c>
      <c r="E148" s="51">
        <f t="shared" si="18"/>
        <v>0</v>
      </c>
      <c r="F148" s="51">
        <f t="shared" si="18"/>
        <v>0</v>
      </c>
      <c r="G148" s="51">
        <f t="shared" si="18"/>
        <v>0</v>
      </c>
      <c r="H148" s="51">
        <f t="shared" si="18"/>
        <v>0</v>
      </c>
      <c r="I148" s="51">
        <f t="shared" si="18"/>
        <v>0</v>
      </c>
      <c r="J148" s="51">
        <f t="shared" si="18"/>
        <v>0</v>
      </c>
      <c r="K148" s="51">
        <f t="shared" si="18"/>
        <v>0</v>
      </c>
      <c r="L148" s="51">
        <f t="shared" si="18"/>
        <v>0</v>
      </c>
      <c r="M148" s="51">
        <f t="shared" si="18"/>
        <v>0</v>
      </c>
      <c r="N148" s="51">
        <f t="shared" si="18"/>
        <v>0</v>
      </c>
      <c r="O148" s="51">
        <f t="shared" si="18"/>
        <v>0</v>
      </c>
      <c r="P148" s="189">
        <f>SUM(D148:O148)</f>
        <v>0</v>
      </c>
    </row>
    <row r="149" spans="1:16" x14ac:dyDescent="0.2">
      <c r="A149" s="668"/>
      <c r="B149" s="52" t="s">
        <v>362</v>
      </c>
      <c r="C149" s="52"/>
      <c r="D149" s="51">
        <f t="shared" ref="D149:O149" si="19">+D147-D148</f>
        <v>0</v>
      </c>
      <c r="E149" s="51">
        <f t="shared" si="19"/>
        <v>0</v>
      </c>
      <c r="F149" s="51">
        <f t="shared" si="19"/>
        <v>0</v>
      </c>
      <c r="G149" s="51">
        <f t="shared" si="19"/>
        <v>0</v>
      </c>
      <c r="H149" s="51">
        <f t="shared" si="19"/>
        <v>0</v>
      </c>
      <c r="I149" s="51">
        <f t="shared" si="19"/>
        <v>0</v>
      </c>
      <c r="J149" s="51">
        <f t="shared" si="19"/>
        <v>0</v>
      </c>
      <c r="K149" s="51">
        <f t="shared" si="19"/>
        <v>0</v>
      </c>
      <c r="L149" s="51">
        <f t="shared" si="19"/>
        <v>0</v>
      </c>
      <c r="M149" s="51">
        <f t="shared" si="19"/>
        <v>0</v>
      </c>
      <c r="N149" s="51">
        <f t="shared" si="19"/>
        <v>0</v>
      </c>
      <c r="O149" s="51">
        <f t="shared" si="19"/>
        <v>0</v>
      </c>
      <c r="P149" s="189">
        <f>SUM(D149:O149)</f>
        <v>0</v>
      </c>
    </row>
    <row r="150" spans="1:16" x14ac:dyDescent="0.2">
      <c r="A150" s="668"/>
      <c r="B150" s="104" t="s">
        <v>363</v>
      </c>
      <c r="C150" s="104"/>
      <c r="D150" s="51">
        <f>IF($G$27=1,+O102,IF($G$27=2,+N102,IF($G$27=3,+M102,IF($G$27=4,+L102,0))))</f>
        <v>0</v>
      </c>
      <c r="E150" s="51">
        <f>IF($G$27=1,+D149,IF($G$27=2,+O102,IF($G$27=3,+N102,IF($G$27=4,+M102,0))))</f>
        <v>0</v>
      </c>
      <c r="F150" s="51">
        <f>IF($G$27=1,+E149,IF($G$27=2,+D149,IF($G$27=3,+O102,IF($G$27=4,+N102,0))))</f>
        <v>0</v>
      </c>
      <c r="G150" s="51">
        <f>IF($G$27=1,+F149,IF($G$27=2,+E149,IF($G$27=3,+D149,IF($G$27=4,+O102,0))))</f>
        <v>0</v>
      </c>
      <c r="H150" s="51">
        <f t="shared" ref="H150:O150" si="20">IF($G$27=1,+G149,IF($G$27=2,+F149,IF($G$27=3,+E149,IF($G$27=4,+D149,0))))</f>
        <v>0</v>
      </c>
      <c r="I150" s="51">
        <f t="shared" si="20"/>
        <v>0</v>
      </c>
      <c r="J150" s="51">
        <f t="shared" si="20"/>
        <v>0</v>
      </c>
      <c r="K150" s="51">
        <f t="shared" si="20"/>
        <v>0</v>
      </c>
      <c r="L150" s="51">
        <f t="shared" si="20"/>
        <v>0</v>
      </c>
      <c r="M150" s="51">
        <f t="shared" si="20"/>
        <v>0</v>
      </c>
      <c r="N150" s="51">
        <f t="shared" si="20"/>
        <v>0</v>
      </c>
      <c r="O150" s="51">
        <f t="shared" si="20"/>
        <v>0</v>
      </c>
      <c r="P150" s="189">
        <f>SUM(D150:O150)</f>
        <v>0</v>
      </c>
    </row>
    <row r="151" spans="1:16" x14ac:dyDescent="0.2">
      <c r="A151" s="668"/>
      <c r="B151" s="103"/>
      <c r="C151" s="103"/>
      <c r="D151" s="190"/>
      <c r="E151" s="190"/>
      <c r="F151" s="190"/>
      <c r="G151" s="190"/>
      <c r="H151" s="190"/>
      <c r="I151" s="85"/>
      <c r="J151" s="85"/>
      <c r="K151" s="190"/>
      <c r="L151" s="190"/>
      <c r="M151" s="190"/>
      <c r="N151" s="190"/>
      <c r="O151" s="190"/>
      <c r="P151" s="196"/>
    </row>
    <row r="152" spans="1:16" x14ac:dyDescent="0.2">
      <c r="A152" s="668"/>
      <c r="B152" s="103"/>
      <c r="C152" s="103"/>
      <c r="D152" s="190"/>
      <c r="E152" s="190"/>
      <c r="F152" s="190"/>
      <c r="G152" s="190"/>
      <c r="H152" s="190"/>
      <c r="I152" s="85"/>
      <c r="J152" s="85"/>
      <c r="K152" s="190"/>
      <c r="L152" s="190"/>
      <c r="M152" s="190"/>
      <c r="N152" s="190"/>
      <c r="O152" s="190"/>
      <c r="P152" s="196"/>
    </row>
    <row r="153" spans="1:16" x14ac:dyDescent="0.2">
      <c r="A153" s="668"/>
      <c r="B153" s="420" t="s">
        <v>365</v>
      </c>
      <c r="C153" s="33"/>
      <c r="D153" s="414"/>
      <c r="E153" s="414"/>
      <c r="F153" s="414"/>
      <c r="G153" s="414"/>
      <c r="H153" s="414"/>
      <c r="I153" s="414"/>
      <c r="J153" s="414"/>
      <c r="K153" s="414"/>
      <c r="L153" s="414"/>
      <c r="M153" s="414"/>
      <c r="N153" s="414"/>
      <c r="O153" s="414"/>
      <c r="P153" s="417"/>
    </row>
    <row r="154" spans="1:16" x14ac:dyDescent="0.2">
      <c r="A154" s="668"/>
      <c r="B154" s="103" t="s">
        <v>366</v>
      </c>
      <c r="C154" s="103"/>
      <c r="D154" s="239">
        <v>0</v>
      </c>
      <c r="E154" s="239">
        <v>0</v>
      </c>
      <c r="F154" s="239">
        <v>0</v>
      </c>
      <c r="G154" s="239">
        <v>0</v>
      </c>
      <c r="H154" s="239">
        <v>0</v>
      </c>
      <c r="I154" s="239">
        <v>0</v>
      </c>
      <c r="J154" s="239">
        <v>0</v>
      </c>
      <c r="K154" s="239">
        <v>0</v>
      </c>
      <c r="L154" s="239">
        <v>0</v>
      </c>
      <c r="M154" s="239">
        <v>0</v>
      </c>
      <c r="N154" s="239">
        <v>0</v>
      </c>
      <c r="O154" s="239">
        <v>0</v>
      </c>
      <c r="P154" s="240">
        <f>SUM(D154:O154)</f>
        <v>0</v>
      </c>
    </row>
    <row r="155" spans="1:16" x14ac:dyDescent="0.2">
      <c r="A155" s="668"/>
      <c r="B155" s="103" t="s">
        <v>367</v>
      </c>
      <c r="C155" s="103"/>
      <c r="D155" s="239">
        <v>0</v>
      </c>
      <c r="E155" s="239">
        <v>0</v>
      </c>
      <c r="F155" s="239">
        <v>0</v>
      </c>
      <c r="G155" s="239">
        <v>0</v>
      </c>
      <c r="H155" s="239">
        <v>0</v>
      </c>
      <c r="I155" s="239">
        <v>0</v>
      </c>
      <c r="J155" s="239">
        <v>0</v>
      </c>
      <c r="K155" s="239">
        <v>0</v>
      </c>
      <c r="L155" s="239">
        <v>0</v>
      </c>
      <c r="M155" s="239">
        <v>0</v>
      </c>
      <c r="N155" s="239">
        <v>0</v>
      </c>
      <c r="O155" s="239">
        <v>0</v>
      </c>
      <c r="P155" s="189">
        <f>SUM(D155:O155)</f>
        <v>0</v>
      </c>
    </row>
    <row r="156" spans="1:16" x14ac:dyDescent="0.2">
      <c r="A156" s="668"/>
      <c r="B156" s="103" t="s">
        <v>368</v>
      </c>
      <c r="C156" s="103"/>
      <c r="D156" s="422"/>
      <c r="E156" s="414"/>
      <c r="F156" s="414"/>
      <c r="G156" s="414"/>
      <c r="H156" s="414"/>
      <c r="I156" s="414"/>
      <c r="J156" s="414"/>
      <c r="K156" s="414"/>
      <c r="L156" s="414"/>
      <c r="M156" s="414"/>
      <c r="N156" s="414"/>
      <c r="O156" s="414"/>
      <c r="P156" s="193"/>
    </row>
    <row r="157" spans="1:16" x14ac:dyDescent="0.2">
      <c r="A157" s="668"/>
      <c r="B157" s="103" t="s">
        <v>369</v>
      </c>
      <c r="C157" s="103"/>
      <c r="D157" s="239">
        <v>0</v>
      </c>
      <c r="E157" s="239">
        <v>0</v>
      </c>
      <c r="F157" s="239">
        <v>0</v>
      </c>
      <c r="G157" s="239">
        <v>0</v>
      </c>
      <c r="H157" s="239">
        <v>0</v>
      </c>
      <c r="I157" s="239">
        <v>0</v>
      </c>
      <c r="J157" s="239">
        <v>0</v>
      </c>
      <c r="K157" s="239">
        <v>0</v>
      </c>
      <c r="L157" s="239">
        <v>0</v>
      </c>
      <c r="M157" s="239">
        <v>0</v>
      </c>
      <c r="N157" s="239">
        <v>0</v>
      </c>
      <c r="O157" s="239">
        <v>0</v>
      </c>
      <c r="P157" s="189">
        <f t="shared" ref="P157:P166" si="21">SUM(D157:O157)</f>
        <v>0</v>
      </c>
    </row>
    <row r="158" spans="1:16" x14ac:dyDescent="0.2">
      <c r="A158" s="668"/>
      <c r="B158" s="103" t="s">
        <v>370</v>
      </c>
      <c r="C158" s="103"/>
      <c r="D158" s="239">
        <v>0</v>
      </c>
      <c r="E158" s="239">
        <v>0</v>
      </c>
      <c r="F158" s="239">
        <v>0</v>
      </c>
      <c r="G158" s="239">
        <v>0</v>
      </c>
      <c r="H158" s="239">
        <v>0</v>
      </c>
      <c r="I158" s="239">
        <v>0</v>
      </c>
      <c r="J158" s="239">
        <v>0</v>
      </c>
      <c r="K158" s="239">
        <v>0</v>
      </c>
      <c r="L158" s="239">
        <v>0</v>
      </c>
      <c r="M158" s="239">
        <v>0</v>
      </c>
      <c r="N158" s="239">
        <v>0</v>
      </c>
      <c r="O158" s="239">
        <v>0</v>
      </c>
      <c r="P158" s="189">
        <f t="shared" si="21"/>
        <v>0</v>
      </c>
    </row>
    <row r="159" spans="1:16" x14ac:dyDescent="0.2">
      <c r="A159" s="668"/>
      <c r="B159" s="103" t="s">
        <v>371</v>
      </c>
      <c r="C159" s="103"/>
      <c r="D159" s="239">
        <v>0</v>
      </c>
      <c r="E159" s="239">
        <v>0</v>
      </c>
      <c r="F159" s="239">
        <v>0</v>
      </c>
      <c r="G159" s="239">
        <v>0</v>
      </c>
      <c r="H159" s="239">
        <v>0</v>
      </c>
      <c r="I159" s="239">
        <v>0</v>
      </c>
      <c r="J159" s="239">
        <v>0</v>
      </c>
      <c r="K159" s="239">
        <v>0</v>
      </c>
      <c r="L159" s="239">
        <v>0</v>
      </c>
      <c r="M159" s="239">
        <v>0</v>
      </c>
      <c r="N159" s="239">
        <v>0</v>
      </c>
      <c r="O159" s="239">
        <v>0</v>
      </c>
      <c r="P159" s="189">
        <f t="shared" si="21"/>
        <v>0</v>
      </c>
    </row>
    <row r="160" spans="1:16" x14ac:dyDescent="0.2">
      <c r="A160" s="668"/>
      <c r="B160" s="103" t="s">
        <v>372</v>
      </c>
      <c r="C160" s="103"/>
      <c r="D160" s="239">
        <v>0</v>
      </c>
      <c r="E160" s="239">
        <v>0</v>
      </c>
      <c r="F160" s="239">
        <v>0</v>
      </c>
      <c r="G160" s="239">
        <v>0</v>
      </c>
      <c r="H160" s="239">
        <v>0</v>
      </c>
      <c r="I160" s="239">
        <v>0</v>
      </c>
      <c r="J160" s="239">
        <v>0</v>
      </c>
      <c r="K160" s="239">
        <v>0</v>
      </c>
      <c r="L160" s="239">
        <v>0</v>
      </c>
      <c r="M160" s="239">
        <v>0</v>
      </c>
      <c r="N160" s="239">
        <v>0</v>
      </c>
      <c r="O160" s="239">
        <v>0</v>
      </c>
      <c r="P160" s="189">
        <f t="shared" si="21"/>
        <v>0</v>
      </c>
    </row>
    <row r="161" spans="1:16" x14ac:dyDescent="0.2">
      <c r="A161" s="668"/>
      <c r="B161" s="103" t="s">
        <v>373</v>
      </c>
      <c r="C161" s="103"/>
      <c r="D161" s="239">
        <v>0</v>
      </c>
      <c r="E161" s="239">
        <v>0</v>
      </c>
      <c r="F161" s="239">
        <v>0</v>
      </c>
      <c r="G161" s="239">
        <v>0</v>
      </c>
      <c r="H161" s="239">
        <v>0</v>
      </c>
      <c r="I161" s="239">
        <v>0</v>
      </c>
      <c r="J161" s="239">
        <v>0</v>
      </c>
      <c r="K161" s="239">
        <v>0</v>
      </c>
      <c r="L161" s="239">
        <v>0</v>
      </c>
      <c r="M161" s="239">
        <v>0</v>
      </c>
      <c r="N161" s="239">
        <v>0</v>
      </c>
      <c r="O161" s="239">
        <v>0</v>
      </c>
      <c r="P161" s="189">
        <f t="shared" si="21"/>
        <v>0</v>
      </c>
    </row>
    <row r="162" spans="1:16" x14ac:dyDescent="0.2">
      <c r="A162" s="668"/>
      <c r="B162" s="103" t="s">
        <v>374</v>
      </c>
      <c r="C162" s="103"/>
      <c r="D162" s="239">
        <v>0</v>
      </c>
      <c r="E162" s="239">
        <v>0</v>
      </c>
      <c r="F162" s="239">
        <v>0</v>
      </c>
      <c r="G162" s="239">
        <v>0</v>
      </c>
      <c r="H162" s="239">
        <v>0</v>
      </c>
      <c r="I162" s="239">
        <v>0</v>
      </c>
      <c r="J162" s="239">
        <v>0</v>
      </c>
      <c r="K162" s="239">
        <v>0</v>
      </c>
      <c r="L162" s="239">
        <v>0</v>
      </c>
      <c r="M162" s="239">
        <v>0</v>
      </c>
      <c r="N162" s="239">
        <v>0</v>
      </c>
      <c r="O162" s="239">
        <v>0</v>
      </c>
      <c r="P162" s="189">
        <f t="shared" si="21"/>
        <v>0</v>
      </c>
    </row>
    <row r="163" spans="1:16" x14ac:dyDescent="0.2">
      <c r="A163" s="668"/>
      <c r="B163" s="103" t="s">
        <v>375</v>
      </c>
      <c r="C163" s="103"/>
      <c r="D163" s="239">
        <v>0</v>
      </c>
      <c r="E163" s="239">
        <v>0</v>
      </c>
      <c r="F163" s="239">
        <v>0</v>
      </c>
      <c r="G163" s="239">
        <v>0</v>
      </c>
      <c r="H163" s="239">
        <v>0</v>
      </c>
      <c r="I163" s="239">
        <v>0</v>
      </c>
      <c r="J163" s="239">
        <v>0</v>
      </c>
      <c r="K163" s="239">
        <v>0</v>
      </c>
      <c r="L163" s="239">
        <v>0</v>
      </c>
      <c r="M163" s="239">
        <v>0</v>
      </c>
      <c r="N163" s="239">
        <v>0</v>
      </c>
      <c r="O163" s="239">
        <v>0</v>
      </c>
      <c r="P163" s="189">
        <f t="shared" si="21"/>
        <v>0</v>
      </c>
    </row>
    <row r="164" spans="1:16" x14ac:dyDescent="0.2">
      <c r="A164" s="668"/>
      <c r="B164" s="103" t="s">
        <v>376</v>
      </c>
      <c r="C164" s="103"/>
      <c r="D164" s="239">
        <v>0</v>
      </c>
      <c r="E164" s="239">
        <v>0</v>
      </c>
      <c r="F164" s="239">
        <v>0</v>
      </c>
      <c r="G164" s="239">
        <v>0</v>
      </c>
      <c r="H164" s="239">
        <v>0</v>
      </c>
      <c r="I164" s="239">
        <v>0</v>
      </c>
      <c r="J164" s="239">
        <v>0</v>
      </c>
      <c r="K164" s="239">
        <v>0</v>
      </c>
      <c r="L164" s="239">
        <v>0</v>
      </c>
      <c r="M164" s="239">
        <v>0</v>
      </c>
      <c r="N164" s="239">
        <v>0</v>
      </c>
      <c r="O164" s="239">
        <v>0</v>
      </c>
      <c r="P164" s="189">
        <f t="shared" si="21"/>
        <v>0</v>
      </c>
    </row>
    <row r="165" spans="1:16" x14ac:dyDescent="0.2">
      <c r="A165" s="668"/>
      <c r="B165" s="52" t="s">
        <v>377</v>
      </c>
      <c r="C165" s="52"/>
      <c r="D165" s="239">
        <v>0</v>
      </c>
      <c r="E165" s="239">
        <v>0</v>
      </c>
      <c r="F165" s="239">
        <v>0</v>
      </c>
      <c r="G165" s="239">
        <v>0</v>
      </c>
      <c r="H165" s="239">
        <v>0</v>
      </c>
      <c r="I165" s="239">
        <v>0</v>
      </c>
      <c r="J165" s="239">
        <v>0</v>
      </c>
      <c r="K165" s="239">
        <v>0</v>
      </c>
      <c r="L165" s="239">
        <v>0</v>
      </c>
      <c r="M165" s="239">
        <v>0</v>
      </c>
      <c r="N165" s="239">
        <v>0</v>
      </c>
      <c r="O165" s="239">
        <v>0</v>
      </c>
      <c r="P165" s="189">
        <f t="shared" si="21"/>
        <v>0</v>
      </c>
    </row>
    <row r="166" spans="1:16" x14ac:dyDescent="0.2">
      <c r="A166" s="669"/>
      <c r="B166" s="363" t="s">
        <v>381</v>
      </c>
      <c r="C166" s="135"/>
      <c r="D166" s="51">
        <f t="shared" ref="D166:O166" si="22">SUM(D154:D165)</f>
        <v>0</v>
      </c>
      <c r="E166" s="51">
        <f t="shared" si="22"/>
        <v>0</v>
      </c>
      <c r="F166" s="51">
        <f t="shared" si="22"/>
        <v>0</v>
      </c>
      <c r="G166" s="51">
        <f t="shared" si="22"/>
        <v>0</v>
      </c>
      <c r="H166" s="51">
        <f t="shared" si="22"/>
        <v>0</v>
      </c>
      <c r="I166" s="51">
        <f t="shared" si="22"/>
        <v>0</v>
      </c>
      <c r="J166" s="51">
        <f t="shared" si="22"/>
        <v>0</v>
      </c>
      <c r="K166" s="51">
        <f t="shared" si="22"/>
        <v>0</v>
      </c>
      <c r="L166" s="51">
        <f t="shared" si="22"/>
        <v>0</v>
      </c>
      <c r="M166" s="51">
        <f t="shared" si="22"/>
        <v>0</v>
      </c>
      <c r="N166" s="51">
        <f t="shared" si="22"/>
        <v>0</v>
      </c>
      <c r="O166" s="51">
        <f t="shared" si="22"/>
        <v>0</v>
      </c>
      <c r="P166" s="189">
        <f t="shared" si="21"/>
        <v>0</v>
      </c>
    </row>
    <row r="167" spans="1:16" x14ac:dyDescent="0.2">
      <c r="A167" s="215"/>
      <c r="B167" s="103"/>
      <c r="C167" s="103"/>
      <c r="D167" s="190"/>
      <c r="E167" s="190"/>
      <c r="F167" s="190"/>
      <c r="G167" s="190"/>
      <c r="H167" s="190"/>
      <c r="I167" s="190"/>
      <c r="J167" s="190"/>
      <c r="K167" s="190"/>
      <c r="L167" s="190"/>
      <c r="M167" s="190"/>
      <c r="N167" s="190"/>
      <c r="O167" s="190"/>
      <c r="P167" s="196"/>
    </row>
    <row r="168" spans="1:16" x14ac:dyDescent="0.2">
      <c r="A168" s="215"/>
      <c r="B168" s="103"/>
      <c r="C168" s="103"/>
      <c r="D168" s="190"/>
      <c r="E168" s="190"/>
      <c r="F168" s="190"/>
      <c r="G168" s="190"/>
      <c r="H168" s="190"/>
      <c r="I168" s="190"/>
      <c r="J168" s="190"/>
      <c r="K168" s="190"/>
      <c r="L168" s="190"/>
      <c r="M168" s="190"/>
      <c r="N168" s="190"/>
      <c r="O168" s="190"/>
      <c r="P168" s="196"/>
    </row>
    <row r="169" spans="1:16" x14ac:dyDescent="0.2">
      <c r="A169" s="667" t="s">
        <v>496</v>
      </c>
      <c r="B169" s="420" t="s">
        <v>382</v>
      </c>
      <c r="C169" s="33"/>
      <c r="D169" s="414"/>
      <c r="E169" s="414"/>
      <c r="F169" s="414"/>
      <c r="G169" s="414"/>
      <c r="H169" s="414"/>
      <c r="I169" s="414"/>
      <c r="J169" s="414"/>
      <c r="K169" s="414"/>
      <c r="L169" s="414"/>
      <c r="M169" s="414"/>
      <c r="N169" s="414"/>
      <c r="O169" s="414"/>
      <c r="P169" s="417"/>
    </row>
    <row r="170" spans="1:16" x14ac:dyDescent="0.2">
      <c r="A170" s="668"/>
      <c r="B170" s="103" t="s">
        <v>383</v>
      </c>
      <c r="C170" s="103"/>
      <c r="D170" s="285">
        <f>P127</f>
        <v>0</v>
      </c>
      <c r="E170" s="285">
        <f t="shared" ref="E170:O170" si="23">+D174</f>
        <v>0</v>
      </c>
      <c r="F170" s="285">
        <f t="shared" si="23"/>
        <v>0</v>
      </c>
      <c r="G170" s="285">
        <f t="shared" si="23"/>
        <v>0</v>
      </c>
      <c r="H170" s="285">
        <f t="shared" si="23"/>
        <v>0</v>
      </c>
      <c r="I170" s="285">
        <f t="shared" si="23"/>
        <v>0</v>
      </c>
      <c r="J170" s="285">
        <f t="shared" si="23"/>
        <v>0</v>
      </c>
      <c r="K170" s="285">
        <f t="shared" si="23"/>
        <v>0</v>
      </c>
      <c r="L170" s="285">
        <f t="shared" si="23"/>
        <v>0</v>
      </c>
      <c r="M170" s="285">
        <f t="shared" si="23"/>
        <v>0</v>
      </c>
      <c r="N170" s="285">
        <f t="shared" si="23"/>
        <v>0</v>
      </c>
      <c r="O170" s="285">
        <f t="shared" si="23"/>
        <v>0</v>
      </c>
      <c r="P170" s="240">
        <f>D170</f>
        <v>0</v>
      </c>
    </row>
    <row r="171" spans="1:16" x14ac:dyDescent="0.2">
      <c r="A171" s="668"/>
      <c r="B171" s="103" t="s">
        <v>364</v>
      </c>
      <c r="C171" s="103"/>
      <c r="D171" s="51">
        <f>+D147</f>
        <v>0</v>
      </c>
      <c r="E171" s="51">
        <f t="shared" ref="E171:O171" si="24">+E147</f>
        <v>0</v>
      </c>
      <c r="F171" s="51">
        <f t="shared" si="24"/>
        <v>0</v>
      </c>
      <c r="G171" s="51">
        <f t="shared" si="24"/>
        <v>0</v>
      </c>
      <c r="H171" s="51">
        <f t="shared" si="24"/>
        <v>0</v>
      </c>
      <c r="I171" s="51">
        <f t="shared" si="24"/>
        <v>0</v>
      </c>
      <c r="J171" s="51">
        <f t="shared" si="24"/>
        <v>0</v>
      </c>
      <c r="K171" s="51">
        <f t="shared" si="24"/>
        <v>0</v>
      </c>
      <c r="L171" s="51">
        <f t="shared" si="24"/>
        <v>0</v>
      </c>
      <c r="M171" s="51">
        <f t="shared" si="24"/>
        <v>0</v>
      </c>
      <c r="N171" s="51">
        <f t="shared" si="24"/>
        <v>0</v>
      </c>
      <c r="O171" s="51">
        <f t="shared" si="24"/>
        <v>0</v>
      </c>
      <c r="P171" s="189">
        <f>SUM(D171:O171)</f>
        <v>0</v>
      </c>
    </row>
    <row r="172" spans="1:16" x14ac:dyDescent="0.2">
      <c r="A172" s="668"/>
      <c r="B172" s="103" t="s">
        <v>384</v>
      </c>
      <c r="C172" s="103"/>
      <c r="D172" s="51">
        <f>+D166</f>
        <v>0</v>
      </c>
      <c r="E172" s="51">
        <f t="shared" ref="E172:O172" si="25">+E166</f>
        <v>0</v>
      </c>
      <c r="F172" s="51">
        <f t="shared" si="25"/>
        <v>0</v>
      </c>
      <c r="G172" s="51">
        <f t="shared" si="25"/>
        <v>0</v>
      </c>
      <c r="H172" s="51">
        <f t="shared" si="25"/>
        <v>0</v>
      </c>
      <c r="I172" s="51">
        <f t="shared" si="25"/>
        <v>0</v>
      </c>
      <c r="J172" s="51">
        <f t="shared" si="25"/>
        <v>0</v>
      </c>
      <c r="K172" s="51">
        <f t="shared" si="25"/>
        <v>0</v>
      </c>
      <c r="L172" s="51">
        <f t="shared" si="25"/>
        <v>0</v>
      </c>
      <c r="M172" s="51">
        <f t="shared" si="25"/>
        <v>0</v>
      </c>
      <c r="N172" s="51">
        <f t="shared" si="25"/>
        <v>0</v>
      </c>
      <c r="O172" s="51">
        <f t="shared" si="25"/>
        <v>0</v>
      </c>
      <c r="P172" s="189">
        <f>SUM(D172:O172)</f>
        <v>0</v>
      </c>
    </row>
    <row r="173" spans="1:16" x14ac:dyDescent="0.2">
      <c r="A173" s="668"/>
      <c r="B173" s="103" t="s">
        <v>385</v>
      </c>
      <c r="C173" s="103"/>
      <c r="D173" s="51">
        <f>-Sales!D137*Inventory!$G$16*Inventory!$G$9</f>
        <v>0</v>
      </c>
      <c r="E173" s="51">
        <f>-Sales!E137*Inventory!$G$16*Inventory!$G$9</f>
        <v>0</v>
      </c>
      <c r="F173" s="51">
        <f>-Sales!F137*Inventory!$G$16*Inventory!$G$9</f>
        <v>0</v>
      </c>
      <c r="G173" s="51">
        <f>-Sales!G137*Inventory!$G$16*Inventory!$G$9</f>
        <v>0</v>
      </c>
      <c r="H173" s="51">
        <f>-Sales!H137*Inventory!$G$16*Inventory!$G$9</f>
        <v>0</v>
      </c>
      <c r="I173" s="51">
        <f>-Sales!I137*Inventory!$G$16*Inventory!$G$9</f>
        <v>0</v>
      </c>
      <c r="J173" s="51">
        <f>-Sales!J137*Inventory!$G$16*Inventory!$G$9</f>
        <v>0</v>
      </c>
      <c r="K173" s="51">
        <f>-Sales!K137*Inventory!$G$16*Inventory!$G$9</f>
        <v>0</v>
      </c>
      <c r="L173" s="51">
        <f>-Sales!L137*Inventory!$G$16*Inventory!$G$9</f>
        <v>0</v>
      </c>
      <c r="M173" s="51">
        <f>-Sales!M137*Inventory!$G$16*Inventory!$G$9</f>
        <v>0</v>
      </c>
      <c r="N173" s="51">
        <f>-Sales!N137*Inventory!$G$16*Inventory!$G$9</f>
        <v>0</v>
      </c>
      <c r="O173" s="51">
        <f>-Sales!O137*Inventory!$G$16*Inventory!$G$9</f>
        <v>0</v>
      </c>
      <c r="P173" s="189">
        <f>SUM(D173:O173)</f>
        <v>0</v>
      </c>
    </row>
    <row r="174" spans="1:16" x14ac:dyDescent="0.2">
      <c r="A174" s="668"/>
      <c r="B174" s="363" t="s">
        <v>386</v>
      </c>
      <c r="C174" s="135"/>
      <c r="D174" s="51">
        <f t="shared" ref="D174:P174" si="26">+D170+D171+D172+D173</f>
        <v>0</v>
      </c>
      <c r="E174" s="51">
        <f t="shared" si="26"/>
        <v>0</v>
      </c>
      <c r="F174" s="51">
        <f t="shared" si="26"/>
        <v>0</v>
      </c>
      <c r="G174" s="51">
        <f t="shared" si="26"/>
        <v>0</v>
      </c>
      <c r="H174" s="51">
        <f t="shared" si="26"/>
        <v>0</v>
      </c>
      <c r="I174" s="51">
        <f t="shared" si="26"/>
        <v>0</v>
      </c>
      <c r="J174" s="51">
        <f t="shared" si="26"/>
        <v>0</v>
      </c>
      <c r="K174" s="51">
        <f t="shared" si="26"/>
        <v>0</v>
      </c>
      <c r="L174" s="51">
        <f t="shared" si="26"/>
        <v>0</v>
      </c>
      <c r="M174" s="51">
        <f t="shared" si="26"/>
        <v>0</v>
      </c>
      <c r="N174" s="51">
        <f t="shared" si="26"/>
        <v>0</v>
      </c>
      <c r="O174" s="51">
        <f t="shared" si="26"/>
        <v>0</v>
      </c>
      <c r="P174" s="189">
        <f t="shared" si="26"/>
        <v>0</v>
      </c>
    </row>
    <row r="175" spans="1:16" x14ac:dyDescent="0.2">
      <c r="A175" s="668"/>
      <c r="B175" s="103"/>
      <c r="C175" s="103"/>
      <c r="D175" s="103"/>
      <c r="E175" s="103"/>
      <c r="F175" s="103"/>
      <c r="G175" s="103"/>
      <c r="H175" s="103"/>
      <c r="I175" s="103"/>
      <c r="J175" s="103"/>
      <c r="K175" s="103"/>
      <c r="L175" s="103"/>
      <c r="M175" s="103"/>
      <c r="N175" s="103"/>
      <c r="O175" s="103"/>
      <c r="P175" s="214"/>
    </row>
    <row r="176" spans="1:16" x14ac:dyDescent="0.2">
      <c r="A176" s="668"/>
      <c r="B176" s="292" t="s">
        <v>6</v>
      </c>
      <c r="C176" s="199"/>
      <c r="D176" s="52"/>
      <c r="E176" s="52"/>
      <c r="F176" s="103"/>
      <c r="G176" s="103"/>
      <c r="H176" s="103"/>
      <c r="I176" s="103"/>
      <c r="J176" s="103"/>
      <c r="K176" s="103"/>
      <c r="L176" s="103"/>
      <c r="M176" s="103"/>
      <c r="N176" s="103"/>
      <c r="O176" s="103"/>
      <c r="P176" s="214"/>
    </row>
    <row r="177" spans="1:16" x14ac:dyDescent="0.2">
      <c r="A177" s="668"/>
      <c r="B177" s="12" t="s">
        <v>619</v>
      </c>
      <c r="D177" s="660"/>
      <c r="E177" s="661"/>
      <c r="F177" s="661"/>
      <c r="G177" s="661"/>
      <c r="H177" s="661"/>
      <c r="I177" s="661"/>
      <c r="J177" s="661"/>
      <c r="K177" s="661"/>
      <c r="L177" s="661"/>
      <c r="M177" s="661"/>
      <c r="N177" s="661"/>
      <c r="O177" s="661"/>
      <c r="P177" s="662"/>
    </row>
    <row r="178" spans="1:16" x14ac:dyDescent="0.2">
      <c r="A178" s="668"/>
      <c r="B178" s="110" t="s">
        <v>366</v>
      </c>
      <c r="C178" s="39"/>
      <c r="D178" s="660"/>
      <c r="E178" s="661"/>
      <c r="F178" s="661"/>
      <c r="G178" s="661"/>
      <c r="H178" s="661"/>
      <c r="I178" s="661"/>
      <c r="J178" s="661"/>
      <c r="K178" s="661"/>
      <c r="L178" s="661"/>
      <c r="M178" s="661"/>
      <c r="N178" s="661"/>
      <c r="O178" s="661"/>
      <c r="P178" s="662"/>
    </row>
    <row r="179" spans="1:16" x14ac:dyDescent="0.2">
      <c r="A179" s="668"/>
      <c r="B179" s="103" t="s">
        <v>367</v>
      </c>
      <c r="C179" s="110"/>
      <c r="D179" s="671"/>
      <c r="E179" s="671"/>
      <c r="F179" s="671"/>
      <c r="G179" s="671"/>
      <c r="H179" s="671"/>
      <c r="I179" s="671"/>
      <c r="J179" s="671"/>
      <c r="K179" s="671"/>
      <c r="L179" s="671"/>
      <c r="M179" s="671"/>
      <c r="N179" s="671"/>
      <c r="O179" s="671"/>
      <c r="P179" s="672"/>
    </row>
    <row r="180" spans="1:16" x14ac:dyDescent="0.2">
      <c r="A180" s="668"/>
      <c r="B180" s="110" t="s">
        <v>368</v>
      </c>
      <c r="C180" s="39"/>
      <c r="D180" s="660"/>
      <c r="E180" s="661"/>
      <c r="F180" s="661"/>
      <c r="G180" s="661"/>
      <c r="H180" s="661"/>
      <c r="I180" s="661"/>
      <c r="J180" s="661"/>
      <c r="K180" s="661"/>
      <c r="L180" s="661"/>
      <c r="M180" s="661"/>
      <c r="N180" s="661"/>
      <c r="O180" s="661"/>
      <c r="P180" s="662"/>
    </row>
    <row r="181" spans="1:16" x14ac:dyDescent="0.2">
      <c r="A181" s="668"/>
      <c r="B181" s="110" t="s">
        <v>369</v>
      </c>
      <c r="C181" s="39"/>
      <c r="D181" s="660"/>
      <c r="E181" s="661"/>
      <c r="F181" s="661"/>
      <c r="G181" s="661"/>
      <c r="H181" s="661"/>
      <c r="I181" s="661"/>
      <c r="J181" s="661"/>
      <c r="K181" s="661"/>
      <c r="L181" s="661"/>
      <c r="M181" s="661"/>
      <c r="N181" s="661"/>
      <c r="O181" s="661"/>
      <c r="P181" s="662"/>
    </row>
    <row r="182" spans="1:16" x14ac:dyDescent="0.2">
      <c r="A182" s="668"/>
      <c r="B182" s="110" t="s">
        <v>370</v>
      </c>
      <c r="C182" s="39"/>
      <c r="D182" s="660"/>
      <c r="E182" s="661"/>
      <c r="F182" s="661"/>
      <c r="G182" s="661"/>
      <c r="H182" s="661"/>
      <c r="I182" s="661"/>
      <c r="J182" s="661"/>
      <c r="K182" s="661"/>
      <c r="L182" s="661"/>
      <c r="M182" s="661"/>
      <c r="N182" s="661"/>
      <c r="O182" s="661"/>
      <c r="P182" s="662"/>
    </row>
    <row r="183" spans="1:16" x14ac:dyDescent="0.2">
      <c r="A183" s="668"/>
      <c r="B183" s="110" t="s">
        <v>371</v>
      </c>
      <c r="C183" s="39"/>
      <c r="D183" s="660"/>
      <c r="E183" s="661"/>
      <c r="F183" s="661"/>
      <c r="G183" s="661"/>
      <c r="H183" s="661"/>
      <c r="I183" s="661"/>
      <c r="J183" s="661"/>
      <c r="K183" s="661"/>
      <c r="L183" s="661"/>
      <c r="M183" s="661"/>
      <c r="N183" s="661"/>
      <c r="O183" s="661"/>
      <c r="P183" s="662"/>
    </row>
    <row r="184" spans="1:16" x14ac:dyDescent="0.2">
      <c r="A184" s="668"/>
      <c r="B184" s="39" t="s">
        <v>372</v>
      </c>
      <c r="C184" s="110"/>
      <c r="D184" s="663"/>
      <c r="E184" s="661"/>
      <c r="F184" s="661"/>
      <c r="G184" s="661"/>
      <c r="H184" s="661"/>
      <c r="I184" s="661"/>
      <c r="J184" s="661"/>
      <c r="K184" s="661"/>
      <c r="L184" s="661"/>
      <c r="M184" s="661"/>
      <c r="N184" s="661"/>
      <c r="O184" s="661"/>
      <c r="P184" s="662"/>
    </row>
    <row r="185" spans="1:16" x14ac:dyDescent="0.2">
      <c r="A185" s="668"/>
      <c r="B185" s="110" t="s">
        <v>373</v>
      </c>
      <c r="C185" s="39"/>
      <c r="D185" s="660"/>
      <c r="E185" s="661"/>
      <c r="F185" s="661"/>
      <c r="G185" s="661"/>
      <c r="H185" s="661"/>
      <c r="I185" s="661"/>
      <c r="J185" s="661"/>
      <c r="K185" s="661"/>
      <c r="L185" s="661"/>
      <c r="M185" s="661"/>
      <c r="N185" s="661"/>
      <c r="O185" s="661"/>
      <c r="P185" s="662"/>
    </row>
    <row r="186" spans="1:16" x14ac:dyDescent="0.2">
      <c r="A186" s="668"/>
      <c r="B186" s="39" t="s">
        <v>374</v>
      </c>
      <c r="C186" s="110"/>
      <c r="D186" s="663"/>
      <c r="E186" s="661"/>
      <c r="F186" s="661"/>
      <c r="G186" s="661"/>
      <c r="H186" s="661"/>
      <c r="I186" s="661"/>
      <c r="J186" s="661"/>
      <c r="K186" s="661"/>
      <c r="L186" s="661"/>
      <c r="M186" s="661"/>
      <c r="N186" s="661"/>
      <c r="O186" s="661"/>
      <c r="P186" s="662"/>
    </row>
    <row r="187" spans="1:16" x14ac:dyDescent="0.2">
      <c r="A187" s="668"/>
      <c r="B187" s="110" t="s">
        <v>375</v>
      </c>
      <c r="C187" s="39"/>
      <c r="D187" s="660"/>
      <c r="E187" s="661"/>
      <c r="F187" s="661"/>
      <c r="G187" s="661"/>
      <c r="H187" s="661"/>
      <c r="I187" s="661"/>
      <c r="J187" s="661"/>
      <c r="K187" s="661"/>
      <c r="L187" s="661"/>
      <c r="M187" s="661"/>
      <c r="N187" s="661"/>
      <c r="O187" s="661"/>
      <c r="P187" s="662"/>
    </row>
    <row r="188" spans="1:16" x14ac:dyDescent="0.2">
      <c r="A188" s="668"/>
      <c r="B188" s="39" t="s">
        <v>376</v>
      </c>
      <c r="C188" s="110"/>
      <c r="D188" s="663"/>
      <c r="E188" s="661"/>
      <c r="F188" s="661"/>
      <c r="G188" s="661"/>
      <c r="H188" s="661"/>
      <c r="I188" s="661"/>
      <c r="J188" s="661"/>
      <c r="K188" s="661"/>
      <c r="L188" s="661"/>
      <c r="M188" s="661"/>
      <c r="N188" s="661"/>
      <c r="O188" s="661"/>
      <c r="P188" s="662"/>
    </row>
    <row r="189" spans="1:16" ht="17" thickBot="1" x14ac:dyDescent="0.25">
      <c r="A189" s="670"/>
      <c r="B189" s="184" t="s">
        <v>377</v>
      </c>
      <c r="C189" s="273"/>
      <c r="D189" s="664"/>
      <c r="E189" s="665"/>
      <c r="F189" s="665"/>
      <c r="G189" s="665"/>
      <c r="H189" s="665"/>
      <c r="I189" s="665"/>
      <c r="J189" s="665"/>
      <c r="K189" s="665"/>
      <c r="L189" s="665"/>
      <c r="M189" s="665"/>
      <c r="N189" s="665"/>
      <c r="O189" s="665"/>
      <c r="P189" s="666"/>
    </row>
  </sheetData>
  <mergeCells count="55">
    <mergeCell ref="D92:P92"/>
    <mergeCell ref="D93:P93"/>
    <mergeCell ref="A52:A72"/>
    <mergeCell ref="A75:A95"/>
    <mergeCell ref="D83:P83"/>
    <mergeCell ref="D84:P84"/>
    <mergeCell ref="D85:P85"/>
    <mergeCell ref="D86:P86"/>
    <mergeCell ref="D87:P87"/>
    <mergeCell ref="D88:P88"/>
    <mergeCell ref="D89:P89"/>
    <mergeCell ref="D90:P90"/>
    <mergeCell ref="E1:G1"/>
    <mergeCell ref="D94:P94"/>
    <mergeCell ref="A99:A119"/>
    <mergeCell ref="A122:A142"/>
    <mergeCell ref="D130:P130"/>
    <mergeCell ref="D131:P131"/>
    <mergeCell ref="D132:P132"/>
    <mergeCell ref="D133:P133"/>
    <mergeCell ref="D134:P134"/>
    <mergeCell ref="D135:P135"/>
    <mergeCell ref="D95:P95"/>
    <mergeCell ref="B5:G7"/>
    <mergeCell ref="C22:G23"/>
    <mergeCell ref="C25:G26"/>
    <mergeCell ref="C18:G19"/>
    <mergeCell ref="D91:P91"/>
    <mergeCell ref="A146:A166"/>
    <mergeCell ref="A169:A189"/>
    <mergeCell ref="D177:P177"/>
    <mergeCell ref="D178:P178"/>
    <mergeCell ref="D179:P179"/>
    <mergeCell ref="D180:P180"/>
    <mergeCell ref="D181:P181"/>
    <mergeCell ref="D182:P182"/>
    <mergeCell ref="D183:P183"/>
    <mergeCell ref="D184:P184"/>
    <mergeCell ref="D189:P189"/>
    <mergeCell ref="D185:P185"/>
    <mergeCell ref="D186:P186"/>
    <mergeCell ref="D187:P187"/>
    <mergeCell ref="D188:P188"/>
    <mergeCell ref="D136:P136"/>
    <mergeCell ref="D141:P141"/>
    <mergeCell ref="D142:P142"/>
    <mergeCell ref="D137:P137"/>
    <mergeCell ref="D138:P138"/>
    <mergeCell ref="D139:P139"/>
    <mergeCell ref="D140:P140"/>
    <mergeCell ref="C29:G31"/>
    <mergeCell ref="C38:G39"/>
    <mergeCell ref="C41:G42"/>
    <mergeCell ref="C32:G32"/>
    <mergeCell ref="C34:G36"/>
  </mergeCells>
  <phoneticPr fontId="0" type="noConversion"/>
  <printOptions horizontalCentered="1"/>
  <pageMargins left="0.5" right="0.5" top="1" bottom="1" header="0.5" footer="0.5"/>
  <pageSetup scale="46" fitToHeight="3" orientation="landscape" blackAndWhite="1" horizontalDpi="300" verticalDpi="300" r:id="rId1"/>
  <headerFooter alignWithMargins="0">
    <oddFooter>&amp;C&amp;"Times New Roman,Regular"&amp;12Appendix</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Button 1">
              <controlPr defaultSize="0" print="0" autoFill="0" autoPict="0" macro="[0]!Print_Inventory_Instructions">
                <anchor moveWithCells="1">
                  <from>
                    <xdr:col>1</xdr:col>
                    <xdr:colOff>0</xdr:colOff>
                    <xdr:row>0</xdr:row>
                    <xdr:rowOff>177800</xdr:rowOff>
                  </from>
                  <to>
                    <xdr:col>2</xdr:col>
                    <xdr:colOff>1435100</xdr:colOff>
                    <xdr:row>2</xdr:row>
                    <xdr:rowOff>0</xdr:rowOff>
                  </to>
                </anchor>
              </controlPr>
            </control>
          </mc:Choice>
          <mc:Fallback/>
        </mc:AlternateContent>
        <mc:AlternateContent xmlns:mc="http://schemas.openxmlformats.org/markup-compatibility/2006">
          <mc:Choice Requires="x14">
            <control shapeId="15362" r:id="rId5" name="Button 2">
              <controlPr defaultSize="0" print="0" autoFill="0" autoPict="0" macro="[0]!Print_Inventory_Data_All_Years">
                <anchor moveWithCells="1">
                  <from>
                    <xdr:col>1</xdr:col>
                    <xdr:colOff>0</xdr:colOff>
                    <xdr:row>44</xdr:row>
                    <xdr:rowOff>177800</xdr:rowOff>
                  </from>
                  <to>
                    <xdr:col>2</xdr:col>
                    <xdr:colOff>2387600</xdr:colOff>
                    <xdr:row>46</xdr:row>
                    <xdr:rowOff>0</xdr:rowOff>
                  </to>
                </anchor>
              </controlPr>
            </control>
          </mc:Choice>
          <mc:Fallback/>
        </mc:AlternateContent>
      </controls>
    </mc:Choice>
    <mc:Fallback/>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enableFormatConditionsCalculation="0">
    <pageSetUpPr fitToPage="1"/>
  </sheetPr>
  <dimension ref="A1:AE213"/>
  <sheetViews>
    <sheetView workbookViewId="0"/>
  </sheetViews>
  <sheetFormatPr baseColWidth="10" defaultColWidth="8.83203125" defaultRowHeight="13" x14ac:dyDescent="0.15"/>
  <cols>
    <col min="1" max="1" width="2.6640625" customWidth="1"/>
    <col min="2" max="2" width="8.6640625" customWidth="1"/>
    <col min="3" max="3" width="29.5" customWidth="1"/>
    <col min="4" max="16" width="10.6640625" customWidth="1"/>
    <col min="17" max="17" width="2.6640625" customWidth="1"/>
    <col min="18" max="18" width="35.6640625" customWidth="1"/>
    <col min="19" max="31" width="100.6640625" customWidth="1"/>
  </cols>
  <sheetData>
    <row r="1" spans="2:16" ht="15.75" customHeight="1" x14ac:dyDescent="0.2">
      <c r="B1" s="53"/>
      <c r="C1" s="53"/>
      <c r="G1" s="627" t="s">
        <v>527</v>
      </c>
      <c r="H1" s="628"/>
      <c r="I1" s="628"/>
    </row>
    <row r="2" spans="2:16" ht="18" x14ac:dyDescent="0.2">
      <c r="B2" s="53"/>
      <c r="C2" s="53"/>
    </row>
    <row r="3" spans="2:16" ht="14" thickBot="1" x14ac:dyDescent="0.2"/>
    <row r="4" spans="2:16" ht="16" x14ac:dyDescent="0.2">
      <c r="B4" s="242" t="s">
        <v>230</v>
      </c>
      <c r="C4" s="14"/>
      <c r="D4" s="14"/>
      <c r="E4" s="14"/>
      <c r="F4" s="14"/>
      <c r="G4" s="14"/>
      <c r="H4" s="14"/>
      <c r="I4" s="15"/>
      <c r="J4" s="39"/>
      <c r="K4" s="39"/>
      <c r="L4" s="39"/>
      <c r="M4" s="39"/>
      <c r="N4" s="39"/>
      <c r="O4" s="39"/>
      <c r="P4" s="39"/>
    </row>
    <row r="5" spans="2:16" ht="16" x14ac:dyDescent="0.2">
      <c r="B5" s="23"/>
      <c r="C5" s="18"/>
      <c r="D5" s="18"/>
      <c r="E5" s="18"/>
      <c r="F5" s="18"/>
      <c r="G5" s="18"/>
      <c r="H5" s="18"/>
      <c r="I5" s="19"/>
      <c r="J5" s="39"/>
      <c r="K5" s="39"/>
      <c r="L5" s="39"/>
      <c r="M5" s="39"/>
      <c r="N5" s="39"/>
      <c r="O5" s="39"/>
      <c r="P5" s="39"/>
    </row>
    <row r="6" spans="2:16" ht="16" x14ac:dyDescent="0.2">
      <c r="B6" s="23" t="s">
        <v>607</v>
      </c>
      <c r="C6" s="621" t="s">
        <v>231</v>
      </c>
      <c r="D6" s="574"/>
      <c r="E6" s="574"/>
      <c r="F6" s="574"/>
      <c r="G6" s="574"/>
      <c r="H6" s="574"/>
      <c r="I6" s="573"/>
      <c r="J6" s="39"/>
      <c r="K6" s="39"/>
      <c r="L6" s="39"/>
      <c r="M6" s="39"/>
      <c r="N6" s="39"/>
      <c r="O6" s="39"/>
      <c r="P6" s="39"/>
    </row>
    <row r="7" spans="2:16" ht="16" x14ac:dyDescent="0.2">
      <c r="B7" s="22"/>
      <c r="C7" s="574"/>
      <c r="D7" s="574"/>
      <c r="E7" s="574"/>
      <c r="F7" s="574"/>
      <c r="G7" s="574"/>
      <c r="H7" s="574"/>
      <c r="I7" s="573"/>
      <c r="J7" s="39"/>
      <c r="K7" s="39"/>
      <c r="L7" s="39"/>
      <c r="M7" s="39"/>
      <c r="N7" s="39"/>
      <c r="O7" s="39"/>
      <c r="P7" s="39"/>
    </row>
    <row r="8" spans="2:16" ht="16" x14ac:dyDescent="0.2">
      <c r="B8" s="22"/>
      <c r="C8" s="574"/>
      <c r="D8" s="574"/>
      <c r="E8" s="574"/>
      <c r="F8" s="574"/>
      <c r="G8" s="574"/>
      <c r="H8" s="574"/>
      <c r="I8" s="573"/>
      <c r="J8" s="39"/>
      <c r="K8" s="39"/>
      <c r="L8" s="39"/>
      <c r="M8" s="39"/>
      <c r="N8" s="39"/>
      <c r="O8" s="39"/>
      <c r="P8" s="39"/>
    </row>
    <row r="9" spans="2:16" ht="16" x14ac:dyDescent="0.2">
      <c r="B9" s="22"/>
      <c r="C9" s="678" t="s">
        <v>643</v>
      </c>
      <c r="D9" s="679"/>
      <c r="E9" s="679"/>
      <c r="F9" s="679"/>
      <c r="G9" s="679"/>
      <c r="H9" s="679"/>
      <c r="I9" s="585"/>
      <c r="J9" s="39"/>
      <c r="K9" s="39"/>
      <c r="L9" s="39"/>
      <c r="M9" s="39"/>
      <c r="N9" s="39"/>
      <c r="O9" s="39"/>
      <c r="P9" s="39"/>
    </row>
    <row r="10" spans="2:16" ht="16" x14ac:dyDescent="0.2">
      <c r="B10" s="22"/>
      <c r="C10" s="423"/>
      <c r="D10" s="348"/>
      <c r="E10" s="348"/>
      <c r="F10" s="348"/>
      <c r="G10" s="348"/>
      <c r="H10" s="348"/>
      <c r="I10" s="344"/>
      <c r="J10" s="39"/>
      <c r="K10" s="39"/>
      <c r="L10" s="39"/>
      <c r="M10" s="39"/>
      <c r="N10" s="39"/>
      <c r="O10" s="39"/>
      <c r="P10" s="39"/>
    </row>
    <row r="11" spans="2:16" ht="16" x14ac:dyDescent="0.2">
      <c r="B11" s="23" t="s">
        <v>608</v>
      </c>
      <c r="C11" s="678" t="s">
        <v>158</v>
      </c>
      <c r="D11" s="678"/>
      <c r="E11" s="678"/>
      <c r="F11" s="678"/>
      <c r="G11" s="678"/>
      <c r="H11" s="678"/>
      <c r="I11" s="583"/>
      <c r="J11" s="39"/>
      <c r="K11" s="39"/>
      <c r="L11" s="39"/>
      <c r="M11" s="39"/>
      <c r="N11" s="39"/>
      <c r="O11" s="39"/>
      <c r="P11" s="39"/>
    </row>
    <row r="12" spans="2:16" ht="16" x14ac:dyDescent="0.2">
      <c r="B12" s="22"/>
      <c r="C12" s="678"/>
      <c r="D12" s="678"/>
      <c r="E12" s="678"/>
      <c r="F12" s="678"/>
      <c r="G12" s="678"/>
      <c r="H12" s="678"/>
      <c r="I12" s="583"/>
      <c r="J12" s="39"/>
      <c r="K12" s="39"/>
      <c r="L12" s="39"/>
      <c r="M12" s="39"/>
      <c r="N12" s="39"/>
      <c r="O12" s="39"/>
      <c r="P12" s="39"/>
    </row>
    <row r="13" spans="2:16" ht="16" x14ac:dyDescent="0.2">
      <c r="B13" s="22"/>
      <c r="C13" s="348"/>
      <c r="D13" s="348"/>
      <c r="E13" s="348"/>
      <c r="F13" s="348"/>
      <c r="G13" s="348"/>
      <c r="H13" s="348"/>
      <c r="I13" s="344"/>
      <c r="J13" s="39"/>
      <c r="K13" s="39"/>
      <c r="L13" s="39"/>
      <c r="M13" s="39"/>
      <c r="N13" s="39"/>
      <c r="O13" s="39"/>
      <c r="P13" s="39"/>
    </row>
    <row r="14" spans="2:16" ht="16" x14ac:dyDescent="0.2">
      <c r="B14" s="23" t="s">
        <v>603</v>
      </c>
      <c r="C14" s="582" t="s">
        <v>159</v>
      </c>
      <c r="D14" s="574"/>
      <c r="E14" s="574"/>
      <c r="F14" s="574"/>
      <c r="G14" s="574"/>
      <c r="H14" s="574"/>
      <c r="I14" s="573"/>
      <c r="J14" s="39"/>
      <c r="K14" s="39"/>
      <c r="L14" s="39"/>
      <c r="M14" s="39"/>
      <c r="N14" s="39"/>
      <c r="O14" s="39"/>
      <c r="P14" s="39"/>
    </row>
    <row r="15" spans="2:16" ht="16" x14ac:dyDescent="0.2">
      <c r="B15" s="23"/>
      <c r="C15" s="574"/>
      <c r="D15" s="574"/>
      <c r="E15" s="574"/>
      <c r="F15" s="574"/>
      <c r="G15" s="574"/>
      <c r="H15" s="574"/>
      <c r="I15" s="573"/>
      <c r="J15" s="39"/>
      <c r="K15" s="39"/>
      <c r="L15" s="39"/>
      <c r="M15" s="39"/>
      <c r="N15" s="39"/>
      <c r="O15" s="39"/>
      <c r="P15" s="39"/>
    </row>
    <row r="16" spans="2:16" ht="16" x14ac:dyDescent="0.2">
      <c r="B16" s="22"/>
      <c r="C16" s="18"/>
      <c r="D16" s="18"/>
      <c r="E16" s="18"/>
      <c r="F16" s="18"/>
      <c r="G16" s="18"/>
      <c r="H16" s="18"/>
      <c r="I16" s="19"/>
      <c r="J16" s="39"/>
      <c r="K16" s="39"/>
      <c r="L16" s="39"/>
      <c r="M16" s="39"/>
      <c r="N16" s="39"/>
      <c r="O16" s="39"/>
      <c r="P16" s="39"/>
    </row>
    <row r="17" spans="1:31" ht="16" x14ac:dyDescent="0.2">
      <c r="B17" s="23" t="s">
        <v>604</v>
      </c>
      <c r="C17" s="582" t="s">
        <v>160</v>
      </c>
      <c r="D17" s="574"/>
      <c r="E17" s="574"/>
      <c r="F17" s="574"/>
      <c r="G17" s="574"/>
      <c r="H17" s="574"/>
      <c r="I17" s="573"/>
      <c r="J17" s="39"/>
      <c r="K17" s="39"/>
      <c r="L17" s="39"/>
      <c r="M17" s="39"/>
      <c r="N17" s="39"/>
      <c r="O17" s="39"/>
      <c r="P17" s="39"/>
    </row>
    <row r="18" spans="1:31" ht="16" x14ac:dyDescent="0.2">
      <c r="B18" s="23"/>
      <c r="C18" s="574"/>
      <c r="D18" s="574"/>
      <c r="E18" s="574"/>
      <c r="F18" s="574"/>
      <c r="G18" s="574"/>
      <c r="H18" s="574"/>
      <c r="I18" s="573"/>
      <c r="J18" s="39"/>
      <c r="K18" s="39"/>
      <c r="L18" s="39"/>
      <c r="M18" s="39"/>
      <c r="N18" s="39"/>
      <c r="O18" s="39"/>
      <c r="P18" s="39"/>
    </row>
    <row r="19" spans="1:31" ht="16" x14ac:dyDescent="0.2">
      <c r="B19" s="23"/>
      <c r="C19" s="18"/>
      <c r="D19" s="18"/>
      <c r="E19" s="18"/>
      <c r="F19" s="18"/>
      <c r="G19" s="18"/>
      <c r="H19" s="18"/>
      <c r="I19" s="19"/>
      <c r="J19" s="39"/>
      <c r="K19" s="39"/>
      <c r="L19" s="39"/>
      <c r="M19" s="39"/>
      <c r="N19" s="39"/>
      <c r="O19" s="39"/>
      <c r="P19" s="39"/>
    </row>
    <row r="20" spans="1:31" ht="17" thickBot="1" x14ac:dyDescent="0.25">
      <c r="B20" s="204" t="s">
        <v>605</v>
      </c>
      <c r="C20" s="26" t="s">
        <v>472</v>
      </c>
      <c r="D20" s="26"/>
      <c r="E20" s="26"/>
      <c r="F20" s="26"/>
      <c r="G20" s="26"/>
      <c r="H20" s="26"/>
      <c r="I20" s="200"/>
      <c r="J20" s="39"/>
      <c r="K20" s="39"/>
      <c r="L20" s="39"/>
      <c r="M20" s="39"/>
      <c r="N20" s="39"/>
      <c r="O20" s="39"/>
      <c r="P20" s="39"/>
    </row>
    <row r="21" spans="1:31" ht="16" x14ac:dyDescent="0.2">
      <c r="J21" s="39"/>
      <c r="K21" s="39"/>
      <c r="L21" s="39"/>
      <c r="M21" s="39"/>
      <c r="N21" s="39"/>
      <c r="O21" s="39"/>
      <c r="P21" s="39"/>
    </row>
    <row r="22" spans="1:31" ht="16" x14ac:dyDescent="0.2">
      <c r="E22" s="50" t="s">
        <v>229</v>
      </c>
      <c r="J22" s="39"/>
      <c r="K22" s="39"/>
      <c r="L22" s="39"/>
      <c r="M22" s="39"/>
      <c r="N22" s="39"/>
      <c r="O22" s="39"/>
      <c r="P22" s="39"/>
    </row>
    <row r="23" spans="1:31" ht="16" x14ac:dyDescent="0.2">
      <c r="E23" s="50"/>
      <c r="J23" s="39"/>
      <c r="K23" s="39"/>
      <c r="L23" s="39"/>
      <c r="M23" s="39"/>
      <c r="N23" s="39"/>
      <c r="O23" s="39"/>
      <c r="P23" s="39"/>
    </row>
    <row r="24" spans="1:31" ht="16" x14ac:dyDescent="0.2">
      <c r="B24" s="27" t="s">
        <v>69</v>
      </c>
      <c r="C24" s="12"/>
      <c r="E24" s="50"/>
      <c r="J24" s="39"/>
      <c r="K24" s="39"/>
      <c r="L24" s="39"/>
      <c r="M24" s="39"/>
      <c r="N24" s="39"/>
      <c r="O24" s="39"/>
      <c r="P24" s="39"/>
    </row>
    <row r="25" spans="1:31" ht="16" x14ac:dyDescent="0.2">
      <c r="B25" s="28" t="str">
        <f>'Company Info'!E9</f>
        <v>My Company</v>
      </c>
      <c r="C25" s="12"/>
      <c r="E25" s="50"/>
      <c r="J25" s="39"/>
      <c r="K25" s="39"/>
      <c r="L25" s="39"/>
      <c r="M25" s="39"/>
      <c r="N25" s="39"/>
      <c r="O25" s="39"/>
      <c r="P25" s="39"/>
    </row>
    <row r="26" spans="1:31" ht="17" thickBot="1" x14ac:dyDescent="0.25">
      <c r="D26" s="54"/>
    </row>
    <row r="27" spans="1:31" ht="16" x14ac:dyDescent="0.2">
      <c r="A27" s="175"/>
      <c r="B27" s="176" t="s">
        <v>319</v>
      </c>
      <c r="C27" s="178"/>
      <c r="D27" s="177" t="s">
        <v>320</v>
      </c>
      <c r="E27" s="177" t="s">
        <v>321</v>
      </c>
      <c r="F27" s="177" t="s">
        <v>322</v>
      </c>
      <c r="G27" s="177" t="s">
        <v>323</v>
      </c>
      <c r="H27" s="177" t="s">
        <v>324</v>
      </c>
      <c r="I27" s="177" t="s">
        <v>325</v>
      </c>
      <c r="J27" s="177" t="s">
        <v>326</v>
      </c>
      <c r="K27" s="177" t="s">
        <v>327</v>
      </c>
      <c r="L27" s="177" t="s">
        <v>328</v>
      </c>
      <c r="M27" s="177" t="s">
        <v>329</v>
      </c>
      <c r="N27" s="177" t="s">
        <v>330</v>
      </c>
      <c r="O27" s="177" t="s">
        <v>331</v>
      </c>
      <c r="P27" s="179" t="s">
        <v>332</v>
      </c>
    </row>
    <row r="28" spans="1:31" ht="16" x14ac:dyDescent="0.2">
      <c r="A28" s="674" t="s">
        <v>497</v>
      </c>
      <c r="B28" s="431" t="s">
        <v>387</v>
      </c>
      <c r="C28" s="420"/>
      <c r="D28" s="432"/>
      <c r="E28" s="157"/>
      <c r="F28" s="157"/>
      <c r="G28" s="157"/>
      <c r="H28" s="157"/>
      <c r="I28" s="157"/>
      <c r="J28" s="157"/>
      <c r="K28" s="157"/>
      <c r="L28" s="157"/>
      <c r="M28" s="157"/>
      <c r="N28" s="157"/>
      <c r="O28" s="157"/>
      <c r="P28" s="434"/>
    </row>
    <row r="29" spans="1:31" ht="15.75" customHeight="1" x14ac:dyDescent="0.2">
      <c r="A29" s="675"/>
      <c r="B29" s="425" t="s">
        <v>645</v>
      </c>
      <c r="C29" s="95"/>
      <c r="D29" s="231">
        <v>0</v>
      </c>
      <c r="E29" s="231">
        <v>0</v>
      </c>
      <c r="F29" s="231">
        <v>0</v>
      </c>
      <c r="G29" s="231">
        <v>0</v>
      </c>
      <c r="H29" s="231">
        <v>0</v>
      </c>
      <c r="I29" s="231">
        <v>0</v>
      </c>
      <c r="J29" s="231">
        <v>0</v>
      </c>
      <c r="K29" s="231">
        <v>0</v>
      </c>
      <c r="L29" s="231">
        <v>0</v>
      </c>
      <c r="M29" s="231">
        <v>0</v>
      </c>
      <c r="N29" s="231">
        <v>0</v>
      </c>
      <c r="O29" s="231">
        <v>0</v>
      </c>
      <c r="P29" s="201">
        <f>SUM(D29:O29)</f>
        <v>0</v>
      </c>
      <c r="T29" s="113"/>
      <c r="U29" s="113"/>
      <c r="V29" s="113"/>
      <c r="W29" s="113"/>
      <c r="X29" s="113"/>
      <c r="Y29" s="113"/>
      <c r="Z29" s="113"/>
      <c r="AA29" s="113"/>
      <c r="AB29" s="113"/>
      <c r="AC29" s="113"/>
      <c r="AD29" s="113"/>
      <c r="AE29" s="113"/>
    </row>
    <row r="30" spans="1:31" ht="16" x14ac:dyDescent="0.2">
      <c r="A30" s="675"/>
      <c r="B30" s="425" t="s">
        <v>646</v>
      </c>
      <c r="C30" s="95"/>
      <c r="D30" s="231">
        <v>0</v>
      </c>
      <c r="E30" s="231">
        <v>0</v>
      </c>
      <c r="F30" s="231">
        <v>0</v>
      </c>
      <c r="G30" s="231">
        <v>0</v>
      </c>
      <c r="H30" s="231">
        <v>0</v>
      </c>
      <c r="I30" s="231">
        <v>0</v>
      </c>
      <c r="J30" s="231">
        <v>0</v>
      </c>
      <c r="K30" s="231">
        <v>0</v>
      </c>
      <c r="L30" s="231">
        <v>0</v>
      </c>
      <c r="M30" s="231">
        <v>0</v>
      </c>
      <c r="N30" s="231">
        <v>0</v>
      </c>
      <c r="O30" s="231">
        <v>0</v>
      </c>
      <c r="P30" s="201">
        <f t="shared" ref="P30:P57" si="0">SUM(D30:O30)</f>
        <v>0</v>
      </c>
    </row>
    <row r="31" spans="1:31" ht="16" x14ac:dyDescent="0.2">
      <c r="A31" s="675"/>
      <c r="B31" s="425" t="s">
        <v>647</v>
      </c>
      <c r="C31" s="95"/>
      <c r="D31" s="231">
        <v>0</v>
      </c>
      <c r="E31" s="231">
        <v>0</v>
      </c>
      <c r="F31" s="231">
        <v>0</v>
      </c>
      <c r="G31" s="231">
        <v>0</v>
      </c>
      <c r="H31" s="231">
        <v>0</v>
      </c>
      <c r="I31" s="231">
        <v>0</v>
      </c>
      <c r="J31" s="231">
        <v>0</v>
      </c>
      <c r="K31" s="231">
        <v>0</v>
      </c>
      <c r="L31" s="231">
        <v>0</v>
      </c>
      <c r="M31" s="231">
        <v>0</v>
      </c>
      <c r="N31" s="231">
        <v>0</v>
      </c>
      <c r="O31" s="231">
        <v>0</v>
      </c>
      <c r="P31" s="201">
        <f t="shared" si="0"/>
        <v>0</v>
      </c>
    </row>
    <row r="32" spans="1:31" ht="16" x14ac:dyDescent="0.2">
      <c r="A32" s="675"/>
      <c r="B32" s="425" t="s">
        <v>367</v>
      </c>
      <c r="C32" s="95"/>
      <c r="D32" s="231">
        <v>0</v>
      </c>
      <c r="E32" s="231">
        <v>0</v>
      </c>
      <c r="F32" s="231">
        <v>0</v>
      </c>
      <c r="G32" s="231">
        <v>0</v>
      </c>
      <c r="H32" s="231">
        <v>0</v>
      </c>
      <c r="I32" s="231">
        <v>0</v>
      </c>
      <c r="J32" s="231">
        <v>0</v>
      </c>
      <c r="K32" s="231">
        <v>0</v>
      </c>
      <c r="L32" s="231">
        <v>0</v>
      </c>
      <c r="M32" s="231">
        <v>0</v>
      </c>
      <c r="N32" s="231">
        <v>0</v>
      </c>
      <c r="O32" s="231">
        <v>0</v>
      </c>
      <c r="P32" s="201">
        <f t="shared" si="0"/>
        <v>0</v>
      </c>
    </row>
    <row r="33" spans="1:16" ht="16" x14ac:dyDescent="0.2">
      <c r="A33" s="675"/>
      <c r="B33" s="425" t="s">
        <v>648</v>
      </c>
      <c r="C33" s="95"/>
      <c r="D33" s="231">
        <v>0</v>
      </c>
      <c r="E33" s="231">
        <v>0</v>
      </c>
      <c r="F33" s="231">
        <v>0</v>
      </c>
      <c r="G33" s="231">
        <v>0</v>
      </c>
      <c r="H33" s="231">
        <v>0</v>
      </c>
      <c r="I33" s="231">
        <v>0</v>
      </c>
      <c r="J33" s="231">
        <v>0</v>
      </c>
      <c r="K33" s="231">
        <v>0</v>
      </c>
      <c r="L33" s="231">
        <v>0</v>
      </c>
      <c r="M33" s="231">
        <v>0</v>
      </c>
      <c r="N33" s="231">
        <v>0</v>
      </c>
      <c r="O33" s="231">
        <v>0</v>
      </c>
      <c r="P33" s="201">
        <f t="shared" si="0"/>
        <v>0</v>
      </c>
    </row>
    <row r="34" spans="1:16" ht="16" x14ac:dyDescent="0.2">
      <c r="A34" s="675"/>
      <c r="B34" s="425" t="s">
        <v>649</v>
      </c>
      <c r="C34" s="95"/>
      <c r="D34" s="231">
        <v>0</v>
      </c>
      <c r="E34" s="231">
        <v>0</v>
      </c>
      <c r="F34" s="231">
        <v>0</v>
      </c>
      <c r="G34" s="231">
        <v>0</v>
      </c>
      <c r="H34" s="231">
        <v>0</v>
      </c>
      <c r="I34" s="231">
        <v>0</v>
      </c>
      <c r="J34" s="231">
        <v>0</v>
      </c>
      <c r="K34" s="231">
        <v>0</v>
      </c>
      <c r="L34" s="231">
        <v>0</v>
      </c>
      <c r="M34" s="231">
        <v>0</v>
      </c>
      <c r="N34" s="231">
        <v>0</v>
      </c>
      <c r="O34" s="231">
        <v>0</v>
      </c>
      <c r="P34" s="201">
        <f t="shared" si="0"/>
        <v>0</v>
      </c>
    </row>
    <row r="35" spans="1:16" ht="16" x14ac:dyDescent="0.2">
      <c r="A35" s="675"/>
      <c r="B35" s="425" t="s">
        <v>650</v>
      </c>
      <c r="C35" s="95"/>
      <c r="D35" s="231">
        <v>0</v>
      </c>
      <c r="E35" s="231">
        <v>0</v>
      </c>
      <c r="F35" s="231">
        <v>0</v>
      </c>
      <c r="G35" s="231">
        <v>0</v>
      </c>
      <c r="H35" s="231">
        <v>0</v>
      </c>
      <c r="I35" s="231">
        <v>0</v>
      </c>
      <c r="J35" s="231">
        <v>0</v>
      </c>
      <c r="K35" s="231">
        <v>0</v>
      </c>
      <c r="L35" s="231">
        <v>0</v>
      </c>
      <c r="M35" s="231">
        <v>0</v>
      </c>
      <c r="N35" s="231">
        <v>0</v>
      </c>
      <c r="O35" s="231">
        <v>0</v>
      </c>
      <c r="P35" s="201">
        <f t="shared" si="0"/>
        <v>0</v>
      </c>
    </row>
    <row r="36" spans="1:16" ht="16" x14ac:dyDescent="0.2">
      <c r="A36" s="675"/>
      <c r="B36" s="425" t="s">
        <v>651</v>
      </c>
      <c r="C36" s="95"/>
      <c r="D36" s="231">
        <v>0</v>
      </c>
      <c r="E36" s="231">
        <v>0</v>
      </c>
      <c r="F36" s="231">
        <v>0</v>
      </c>
      <c r="G36" s="231">
        <v>0</v>
      </c>
      <c r="H36" s="231">
        <v>0</v>
      </c>
      <c r="I36" s="231">
        <v>0</v>
      </c>
      <c r="J36" s="231">
        <v>0</v>
      </c>
      <c r="K36" s="231">
        <v>0</v>
      </c>
      <c r="L36" s="231">
        <v>0</v>
      </c>
      <c r="M36" s="231">
        <v>0</v>
      </c>
      <c r="N36" s="231">
        <v>0</v>
      </c>
      <c r="O36" s="231">
        <v>0</v>
      </c>
      <c r="P36" s="201">
        <f t="shared" si="0"/>
        <v>0</v>
      </c>
    </row>
    <row r="37" spans="1:16" ht="16" x14ac:dyDescent="0.2">
      <c r="A37" s="675"/>
      <c r="B37" s="425" t="s">
        <v>606</v>
      </c>
      <c r="C37" s="95"/>
      <c r="D37" s="231">
        <v>0</v>
      </c>
      <c r="E37" s="231">
        <v>0</v>
      </c>
      <c r="F37" s="231">
        <v>0</v>
      </c>
      <c r="G37" s="231">
        <v>0</v>
      </c>
      <c r="H37" s="231">
        <v>0</v>
      </c>
      <c r="I37" s="231">
        <v>0</v>
      </c>
      <c r="J37" s="231">
        <v>0</v>
      </c>
      <c r="K37" s="231">
        <v>0</v>
      </c>
      <c r="L37" s="231">
        <v>0</v>
      </c>
      <c r="M37" s="231">
        <v>0</v>
      </c>
      <c r="N37" s="231">
        <v>0</v>
      </c>
      <c r="O37" s="231">
        <v>0</v>
      </c>
      <c r="P37" s="201">
        <f t="shared" si="0"/>
        <v>0</v>
      </c>
    </row>
    <row r="38" spans="1:16" ht="16" x14ac:dyDescent="0.2">
      <c r="A38" s="675"/>
      <c r="B38" s="425" t="s">
        <v>652</v>
      </c>
      <c r="C38" s="95"/>
      <c r="D38" s="231">
        <v>0</v>
      </c>
      <c r="E38" s="231">
        <v>0</v>
      </c>
      <c r="F38" s="231">
        <v>0</v>
      </c>
      <c r="G38" s="231">
        <v>0</v>
      </c>
      <c r="H38" s="231">
        <v>0</v>
      </c>
      <c r="I38" s="231">
        <v>0</v>
      </c>
      <c r="J38" s="231">
        <v>0</v>
      </c>
      <c r="K38" s="231">
        <v>0</v>
      </c>
      <c r="L38" s="231">
        <v>0</v>
      </c>
      <c r="M38" s="231">
        <v>0</v>
      </c>
      <c r="N38" s="231">
        <v>0</v>
      </c>
      <c r="O38" s="231">
        <v>0</v>
      </c>
      <c r="P38" s="201">
        <f t="shared" si="0"/>
        <v>0</v>
      </c>
    </row>
    <row r="39" spans="1:16" ht="16" x14ac:dyDescent="0.2">
      <c r="A39" s="675"/>
      <c r="B39" s="425" t="s">
        <v>653</v>
      </c>
      <c r="C39" s="95"/>
      <c r="D39" s="231">
        <v>0</v>
      </c>
      <c r="E39" s="231">
        <v>0</v>
      </c>
      <c r="F39" s="231">
        <v>0</v>
      </c>
      <c r="G39" s="231">
        <v>0</v>
      </c>
      <c r="H39" s="231">
        <v>0</v>
      </c>
      <c r="I39" s="231">
        <v>0</v>
      </c>
      <c r="J39" s="231">
        <v>0</v>
      </c>
      <c r="K39" s="231">
        <v>0</v>
      </c>
      <c r="L39" s="231">
        <v>0</v>
      </c>
      <c r="M39" s="231">
        <v>0</v>
      </c>
      <c r="N39" s="231">
        <v>0</v>
      </c>
      <c r="O39" s="231">
        <v>0</v>
      </c>
      <c r="P39" s="201">
        <f t="shared" si="0"/>
        <v>0</v>
      </c>
    </row>
    <row r="40" spans="1:16" ht="16" x14ac:dyDescent="0.2">
      <c r="A40" s="675"/>
      <c r="B40" s="425" t="s">
        <v>654</v>
      </c>
      <c r="C40" s="95"/>
      <c r="D40" s="428"/>
      <c r="E40" s="429"/>
      <c r="F40" s="429"/>
      <c r="G40" s="429"/>
      <c r="H40" s="429"/>
      <c r="I40" s="429"/>
      <c r="J40" s="429"/>
      <c r="K40" s="429"/>
      <c r="L40" s="429"/>
      <c r="M40" s="429"/>
      <c r="N40" s="429"/>
      <c r="O40" s="429"/>
      <c r="P40" s="430"/>
    </row>
    <row r="41" spans="1:16" ht="16" x14ac:dyDescent="0.2">
      <c r="A41" s="675"/>
      <c r="B41" s="425" t="s">
        <v>569</v>
      </c>
      <c r="C41" s="95"/>
      <c r="D41" s="231">
        <v>0</v>
      </c>
      <c r="E41" s="231">
        <v>0</v>
      </c>
      <c r="F41" s="231">
        <v>0</v>
      </c>
      <c r="G41" s="231">
        <v>0</v>
      </c>
      <c r="H41" s="231">
        <v>0</v>
      </c>
      <c r="I41" s="231">
        <v>0</v>
      </c>
      <c r="J41" s="231">
        <v>0</v>
      </c>
      <c r="K41" s="231">
        <v>0</v>
      </c>
      <c r="L41" s="231">
        <v>0</v>
      </c>
      <c r="M41" s="231">
        <v>0</v>
      </c>
      <c r="N41" s="231">
        <v>0</v>
      </c>
      <c r="O41" s="231">
        <v>0</v>
      </c>
      <c r="P41" s="201">
        <f t="shared" si="0"/>
        <v>0</v>
      </c>
    </row>
    <row r="42" spans="1:16" ht="16" x14ac:dyDescent="0.2">
      <c r="A42" s="675"/>
      <c r="B42" s="425" t="s">
        <v>570</v>
      </c>
      <c r="C42" s="95"/>
      <c r="D42" s="231">
        <v>0</v>
      </c>
      <c r="E42" s="231">
        <v>0</v>
      </c>
      <c r="F42" s="231">
        <v>0</v>
      </c>
      <c r="G42" s="231">
        <v>0</v>
      </c>
      <c r="H42" s="231">
        <v>0</v>
      </c>
      <c r="I42" s="231">
        <v>0</v>
      </c>
      <c r="J42" s="231">
        <v>0</v>
      </c>
      <c r="K42" s="231">
        <v>0</v>
      </c>
      <c r="L42" s="231">
        <v>0</v>
      </c>
      <c r="M42" s="231">
        <v>0</v>
      </c>
      <c r="N42" s="231">
        <v>0</v>
      </c>
      <c r="O42" s="231">
        <v>0</v>
      </c>
      <c r="P42" s="201">
        <f t="shared" si="0"/>
        <v>0</v>
      </c>
    </row>
    <row r="43" spans="1:16" ht="16" x14ac:dyDescent="0.2">
      <c r="A43" s="675"/>
      <c r="B43" s="425" t="s">
        <v>571</v>
      </c>
      <c r="C43" s="95"/>
      <c r="D43" s="231">
        <v>0</v>
      </c>
      <c r="E43" s="231">
        <v>0</v>
      </c>
      <c r="F43" s="231">
        <v>0</v>
      </c>
      <c r="G43" s="231">
        <v>0</v>
      </c>
      <c r="H43" s="231">
        <v>0</v>
      </c>
      <c r="I43" s="231">
        <v>0</v>
      </c>
      <c r="J43" s="231">
        <v>0</v>
      </c>
      <c r="K43" s="231">
        <v>0</v>
      </c>
      <c r="L43" s="231">
        <v>0</v>
      </c>
      <c r="M43" s="231">
        <v>0</v>
      </c>
      <c r="N43" s="231">
        <v>0</v>
      </c>
      <c r="O43" s="231">
        <v>0</v>
      </c>
      <c r="P43" s="201">
        <f t="shared" si="0"/>
        <v>0</v>
      </c>
    </row>
    <row r="44" spans="1:16" ht="16" x14ac:dyDescent="0.2">
      <c r="A44" s="675"/>
      <c r="B44" s="425" t="s">
        <v>655</v>
      </c>
      <c r="C44" s="95"/>
      <c r="D44" s="231">
        <v>0</v>
      </c>
      <c r="E44" s="231">
        <v>0</v>
      </c>
      <c r="F44" s="231">
        <v>0</v>
      </c>
      <c r="G44" s="231">
        <v>0</v>
      </c>
      <c r="H44" s="231">
        <v>0</v>
      </c>
      <c r="I44" s="231">
        <v>0</v>
      </c>
      <c r="J44" s="231">
        <v>0</v>
      </c>
      <c r="K44" s="231">
        <v>0</v>
      </c>
      <c r="L44" s="231">
        <v>0</v>
      </c>
      <c r="M44" s="231">
        <v>0</v>
      </c>
      <c r="N44" s="231">
        <v>0</v>
      </c>
      <c r="O44" s="231">
        <v>0</v>
      </c>
      <c r="P44" s="201">
        <f t="shared" si="0"/>
        <v>0</v>
      </c>
    </row>
    <row r="45" spans="1:16" ht="16" x14ac:dyDescent="0.2">
      <c r="A45" s="675"/>
      <c r="B45" s="425" t="s">
        <v>656</v>
      </c>
      <c r="C45" s="95"/>
      <c r="D45" s="231">
        <v>0</v>
      </c>
      <c r="E45" s="231">
        <v>0</v>
      </c>
      <c r="F45" s="231">
        <v>0</v>
      </c>
      <c r="G45" s="231">
        <v>0</v>
      </c>
      <c r="H45" s="231">
        <v>0</v>
      </c>
      <c r="I45" s="231">
        <v>0</v>
      </c>
      <c r="J45" s="231">
        <v>0</v>
      </c>
      <c r="K45" s="231">
        <v>0</v>
      </c>
      <c r="L45" s="231">
        <v>0</v>
      </c>
      <c r="M45" s="231">
        <v>0</v>
      </c>
      <c r="N45" s="231">
        <v>0</v>
      </c>
      <c r="O45" s="231">
        <v>0</v>
      </c>
      <c r="P45" s="201">
        <f t="shared" si="0"/>
        <v>0</v>
      </c>
    </row>
    <row r="46" spans="1:16" ht="16" x14ac:dyDescent="0.2">
      <c r="A46" s="675"/>
      <c r="B46" s="425" t="s">
        <v>372</v>
      </c>
      <c r="C46" s="106"/>
      <c r="D46" s="293">
        <v>0</v>
      </c>
      <c r="E46" s="231">
        <v>0</v>
      </c>
      <c r="F46" s="231">
        <v>0</v>
      </c>
      <c r="G46" s="231">
        <v>0</v>
      </c>
      <c r="H46" s="231">
        <v>0</v>
      </c>
      <c r="I46" s="231">
        <v>0</v>
      </c>
      <c r="J46" s="231">
        <v>0</v>
      </c>
      <c r="K46" s="231">
        <v>0</v>
      </c>
      <c r="L46" s="231">
        <v>0</v>
      </c>
      <c r="M46" s="231">
        <v>0</v>
      </c>
      <c r="N46" s="231">
        <v>0</v>
      </c>
      <c r="O46" s="231">
        <v>0</v>
      </c>
      <c r="P46" s="201">
        <f t="shared" si="0"/>
        <v>0</v>
      </c>
    </row>
    <row r="47" spans="1:16" ht="16" x14ac:dyDescent="0.2">
      <c r="A47" s="675"/>
      <c r="B47" s="425" t="s">
        <v>373</v>
      </c>
      <c r="C47" s="95"/>
      <c r="D47" s="231">
        <v>0</v>
      </c>
      <c r="E47" s="231">
        <v>0</v>
      </c>
      <c r="F47" s="231">
        <v>0</v>
      </c>
      <c r="G47" s="231">
        <v>0</v>
      </c>
      <c r="H47" s="231">
        <v>0</v>
      </c>
      <c r="I47" s="231">
        <v>0</v>
      </c>
      <c r="J47" s="231">
        <v>0</v>
      </c>
      <c r="K47" s="231">
        <v>0</v>
      </c>
      <c r="L47" s="231">
        <v>0</v>
      </c>
      <c r="M47" s="231">
        <v>0</v>
      </c>
      <c r="N47" s="231">
        <v>0</v>
      </c>
      <c r="O47" s="231">
        <v>0</v>
      </c>
      <c r="P47" s="201">
        <f t="shared" si="0"/>
        <v>0</v>
      </c>
    </row>
    <row r="48" spans="1:16" ht="16" x14ac:dyDescent="0.2">
      <c r="A48" s="675"/>
      <c r="B48" s="425" t="s">
        <v>657</v>
      </c>
      <c r="C48" s="95"/>
      <c r="D48" s="231">
        <v>0</v>
      </c>
      <c r="E48" s="231">
        <v>0</v>
      </c>
      <c r="F48" s="231">
        <v>0</v>
      </c>
      <c r="G48" s="231">
        <v>0</v>
      </c>
      <c r="H48" s="231">
        <v>0</v>
      </c>
      <c r="I48" s="231">
        <v>0</v>
      </c>
      <c r="J48" s="231">
        <v>0</v>
      </c>
      <c r="K48" s="231">
        <v>0</v>
      </c>
      <c r="L48" s="231">
        <v>0</v>
      </c>
      <c r="M48" s="231">
        <v>0</v>
      </c>
      <c r="N48" s="231">
        <v>0</v>
      </c>
      <c r="O48" s="231">
        <v>0</v>
      </c>
      <c r="P48" s="201">
        <f t="shared" si="0"/>
        <v>0</v>
      </c>
    </row>
    <row r="49" spans="1:16" ht="16" x14ac:dyDescent="0.2">
      <c r="A49" s="675"/>
      <c r="B49" s="425" t="s">
        <v>658</v>
      </c>
      <c r="C49" s="95"/>
      <c r="D49" s="231">
        <v>0</v>
      </c>
      <c r="E49" s="231">
        <v>0</v>
      </c>
      <c r="F49" s="231">
        <v>0</v>
      </c>
      <c r="G49" s="231">
        <v>0</v>
      </c>
      <c r="H49" s="231">
        <v>0</v>
      </c>
      <c r="I49" s="231">
        <v>0</v>
      </c>
      <c r="J49" s="231">
        <v>0</v>
      </c>
      <c r="K49" s="231">
        <v>0</v>
      </c>
      <c r="L49" s="231">
        <v>0</v>
      </c>
      <c r="M49" s="231">
        <v>0</v>
      </c>
      <c r="N49" s="231">
        <v>0</v>
      </c>
      <c r="O49" s="231">
        <v>0</v>
      </c>
      <c r="P49" s="201">
        <f t="shared" si="0"/>
        <v>0</v>
      </c>
    </row>
    <row r="50" spans="1:16" ht="16" x14ac:dyDescent="0.2">
      <c r="A50" s="675"/>
      <c r="B50" s="425" t="s">
        <v>659</v>
      </c>
      <c r="C50" s="95"/>
      <c r="D50" s="231">
        <v>0</v>
      </c>
      <c r="E50" s="231">
        <v>0</v>
      </c>
      <c r="F50" s="231">
        <v>0</v>
      </c>
      <c r="G50" s="231">
        <v>0</v>
      </c>
      <c r="H50" s="231">
        <v>0</v>
      </c>
      <c r="I50" s="231">
        <v>0</v>
      </c>
      <c r="J50" s="231">
        <v>0</v>
      </c>
      <c r="K50" s="231">
        <v>0</v>
      </c>
      <c r="L50" s="231">
        <v>0</v>
      </c>
      <c r="M50" s="231">
        <v>0</v>
      </c>
      <c r="N50" s="231">
        <v>0</v>
      </c>
      <c r="O50" s="231">
        <v>0</v>
      </c>
      <c r="P50" s="201">
        <f t="shared" si="0"/>
        <v>0</v>
      </c>
    </row>
    <row r="51" spans="1:16" ht="16" x14ac:dyDescent="0.2">
      <c r="A51" s="675"/>
      <c r="B51" s="425" t="s">
        <v>660</v>
      </c>
      <c r="C51" s="106"/>
      <c r="D51" s="293">
        <v>0</v>
      </c>
      <c r="E51" s="231">
        <v>0</v>
      </c>
      <c r="F51" s="231">
        <v>0</v>
      </c>
      <c r="G51" s="231">
        <v>0</v>
      </c>
      <c r="H51" s="231">
        <v>0</v>
      </c>
      <c r="I51" s="231">
        <v>0</v>
      </c>
      <c r="J51" s="231">
        <v>0</v>
      </c>
      <c r="K51" s="231">
        <v>0</v>
      </c>
      <c r="L51" s="231">
        <v>0</v>
      </c>
      <c r="M51" s="231">
        <v>0</v>
      </c>
      <c r="N51" s="231">
        <v>0</v>
      </c>
      <c r="O51" s="231">
        <v>0</v>
      </c>
      <c r="P51" s="201">
        <f t="shared" si="0"/>
        <v>0</v>
      </c>
    </row>
    <row r="52" spans="1:16" ht="16" x14ac:dyDescent="0.2">
      <c r="A52" s="675"/>
      <c r="B52" s="425" t="s">
        <v>376</v>
      </c>
      <c r="C52" s="106"/>
      <c r="D52" s="293">
        <v>0</v>
      </c>
      <c r="E52" s="231">
        <v>0</v>
      </c>
      <c r="F52" s="231">
        <v>0</v>
      </c>
      <c r="G52" s="231">
        <v>0</v>
      </c>
      <c r="H52" s="231">
        <v>0</v>
      </c>
      <c r="I52" s="231">
        <v>0</v>
      </c>
      <c r="J52" s="231">
        <v>0</v>
      </c>
      <c r="K52" s="231">
        <v>0</v>
      </c>
      <c r="L52" s="231">
        <v>0</v>
      </c>
      <c r="M52" s="231">
        <v>0</v>
      </c>
      <c r="N52" s="231">
        <v>0</v>
      </c>
      <c r="O52" s="231">
        <v>0</v>
      </c>
      <c r="P52" s="201">
        <f t="shared" si="0"/>
        <v>0</v>
      </c>
    </row>
    <row r="53" spans="1:16" ht="16" x14ac:dyDescent="0.2">
      <c r="A53" s="675"/>
      <c r="B53" s="425" t="s">
        <v>661</v>
      </c>
      <c r="C53" s="106"/>
      <c r="D53" s="293">
        <v>0</v>
      </c>
      <c r="E53" s="231">
        <v>0</v>
      </c>
      <c r="F53" s="231">
        <v>0</v>
      </c>
      <c r="G53" s="231">
        <v>0</v>
      </c>
      <c r="H53" s="231">
        <v>0</v>
      </c>
      <c r="I53" s="231">
        <v>0</v>
      </c>
      <c r="J53" s="231">
        <v>0</v>
      </c>
      <c r="K53" s="231">
        <v>0</v>
      </c>
      <c r="L53" s="231">
        <v>0</v>
      </c>
      <c r="M53" s="231">
        <v>0</v>
      </c>
      <c r="N53" s="231">
        <v>0</v>
      </c>
      <c r="O53" s="231">
        <v>0</v>
      </c>
      <c r="P53" s="201">
        <f t="shared" si="0"/>
        <v>0</v>
      </c>
    </row>
    <row r="54" spans="1:16" ht="16" x14ac:dyDescent="0.2">
      <c r="A54" s="675"/>
      <c r="B54" s="424" t="s">
        <v>644</v>
      </c>
      <c r="C54" s="106"/>
      <c r="D54" s="293">
        <v>0</v>
      </c>
      <c r="E54" s="231">
        <v>0</v>
      </c>
      <c r="F54" s="231">
        <v>0</v>
      </c>
      <c r="G54" s="231">
        <v>0</v>
      </c>
      <c r="H54" s="231">
        <v>0</v>
      </c>
      <c r="I54" s="231">
        <v>0</v>
      </c>
      <c r="J54" s="231">
        <v>0</v>
      </c>
      <c r="K54" s="231">
        <v>0</v>
      </c>
      <c r="L54" s="231">
        <v>0</v>
      </c>
      <c r="M54" s="231">
        <v>0</v>
      </c>
      <c r="N54" s="231">
        <v>0</v>
      </c>
      <c r="O54" s="231">
        <v>0</v>
      </c>
      <c r="P54" s="201">
        <f t="shared" si="0"/>
        <v>0</v>
      </c>
    </row>
    <row r="55" spans="1:16" ht="16" x14ac:dyDescent="0.2">
      <c r="A55" s="675"/>
      <c r="B55" s="424" t="s">
        <v>644</v>
      </c>
      <c r="C55" s="106"/>
      <c r="D55" s="293">
        <v>0</v>
      </c>
      <c r="E55" s="231">
        <v>0</v>
      </c>
      <c r="F55" s="231">
        <v>0</v>
      </c>
      <c r="G55" s="231">
        <v>0</v>
      </c>
      <c r="H55" s="231">
        <v>0</v>
      </c>
      <c r="I55" s="231">
        <v>0</v>
      </c>
      <c r="J55" s="231">
        <v>0</v>
      </c>
      <c r="K55" s="231">
        <v>0</v>
      </c>
      <c r="L55" s="231">
        <v>0</v>
      </c>
      <c r="M55" s="231">
        <v>0</v>
      </c>
      <c r="N55" s="231">
        <v>0</v>
      </c>
      <c r="O55" s="231">
        <v>0</v>
      </c>
      <c r="P55" s="201">
        <f t="shared" si="0"/>
        <v>0</v>
      </c>
    </row>
    <row r="56" spans="1:16" ht="16" x14ac:dyDescent="0.2">
      <c r="A56" s="675"/>
      <c r="B56" s="424" t="s">
        <v>644</v>
      </c>
      <c r="C56" s="107"/>
      <c r="D56" s="293">
        <v>0</v>
      </c>
      <c r="E56" s="231">
        <v>0</v>
      </c>
      <c r="F56" s="231">
        <v>0</v>
      </c>
      <c r="G56" s="231">
        <v>0</v>
      </c>
      <c r="H56" s="231">
        <v>0</v>
      </c>
      <c r="I56" s="231">
        <v>0</v>
      </c>
      <c r="J56" s="231">
        <v>0</v>
      </c>
      <c r="K56" s="231">
        <v>0</v>
      </c>
      <c r="L56" s="231">
        <v>0</v>
      </c>
      <c r="M56" s="231">
        <v>0</v>
      </c>
      <c r="N56" s="231">
        <v>0</v>
      </c>
      <c r="O56" s="231">
        <v>0</v>
      </c>
      <c r="P56" s="201">
        <f t="shared" si="0"/>
        <v>0</v>
      </c>
    </row>
    <row r="57" spans="1:16" ht="16" x14ac:dyDescent="0.2">
      <c r="A57" s="677"/>
      <c r="B57" s="96" t="s">
        <v>410</v>
      </c>
      <c r="C57" s="294"/>
      <c r="D57" s="97">
        <f>SUM(D29:D56)</f>
        <v>0</v>
      </c>
      <c r="E57" s="97">
        <f t="shared" ref="E57:O57" si="1">SUM(E29:E56)</f>
        <v>0</v>
      </c>
      <c r="F57" s="97">
        <f t="shared" si="1"/>
        <v>0</v>
      </c>
      <c r="G57" s="97">
        <f t="shared" si="1"/>
        <v>0</v>
      </c>
      <c r="H57" s="97">
        <f t="shared" si="1"/>
        <v>0</v>
      </c>
      <c r="I57" s="97">
        <f t="shared" si="1"/>
        <v>0</v>
      </c>
      <c r="J57" s="97">
        <f t="shared" si="1"/>
        <v>0</v>
      </c>
      <c r="K57" s="97">
        <f t="shared" si="1"/>
        <v>0</v>
      </c>
      <c r="L57" s="97">
        <f t="shared" si="1"/>
        <v>0</v>
      </c>
      <c r="M57" s="97">
        <f t="shared" si="1"/>
        <v>0</v>
      </c>
      <c r="N57" s="97">
        <f t="shared" si="1"/>
        <v>0</v>
      </c>
      <c r="O57" s="97">
        <f t="shared" si="1"/>
        <v>0</v>
      </c>
      <c r="P57" s="201">
        <f t="shared" si="0"/>
        <v>0</v>
      </c>
    </row>
    <row r="58" spans="1:16" x14ac:dyDescent="0.15">
      <c r="A58" s="180"/>
      <c r="B58" s="114"/>
      <c r="C58" s="98"/>
      <c r="D58" s="98"/>
      <c r="E58" s="98"/>
      <c r="F58" s="98"/>
      <c r="G58" s="98"/>
      <c r="H58" s="98"/>
      <c r="I58" s="98"/>
      <c r="J58" s="98"/>
      <c r="K58" s="98"/>
      <c r="L58" s="98"/>
      <c r="M58" s="98"/>
      <c r="N58" s="98"/>
      <c r="O58" s="98"/>
      <c r="P58" s="182"/>
    </row>
    <row r="59" spans="1:16" ht="16" x14ac:dyDescent="0.2">
      <c r="A59" s="674" t="s">
        <v>498</v>
      </c>
      <c r="B59" s="199" t="s">
        <v>613</v>
      </c>
      <c r="C59" s="199"/>
      <c r="D59" s="56"/>
      <c r="E59" s="99"/>
      <c r="F59" s="99"/>
      <c r="G59" s="99"/>
      <c r="H59" s="99"/>
      <c r="I59" s="99"/>
      <c r="J59" s="99"/>
      <c r="K59" s="99"/>
      <c r="L59" s="99"/>
      <c r="M59" s="99"/>
      <c r="N59" s="99"/>
      <c r="O59" s="99"/>
      <c r="P59" s="202"/>
    </row>
    <row r="60" spans="1:16" ht="16" x14ac:dyDescent="0.2">
      <c r="A60" s="675"/>
      <c r="B60" s="425" t="s">
        <v>645</v>
      </c>
      <c r="C60" s="95"/>
      <c r="D60" s="660"/>
      <c r="E60" s="661"/>
      <c r="F60" s="661"/>
      <c r="G60" s="661"/>
      <c r="H60" s="661"/>
      <c r="I60" s="661"/>
      <c r="J60" s="661"/>
      <c r="K60" s="661"/>
      <c r="L60" s="661"/>
      <c r="M60" s="661"/>
      <c r="N60" s="661"/>
      <c r="O60" s="661"/>
      <c r="P60" s="662"/>
    </row>
    <row r="61" spans="1:16" ht="16" x14ac:dyDescent="0.2">
      <c r="A61" s="675"/>
      <c r="B61" s="425" t="s">
        <v>646</v>
      </c>
      <c r="C61" s="95"/>
      <c r="D61" s="660"/>
      <c r="E61" s="661"/>
      <c r="F61" s="661"/>
      <c r="G61" s="661"/>
      <c r="H61" s="661"/>
      <c r="I61" s="661"/>
      <c r="J61" s="661"/>
      <c r="K61" s="661"/>
      <c r="L61" s="661"/>
      <c r="M61" s="661"/>
      <c r="N61" s="661"/>
      <c r="O61" s="661"/>
      <c r="P61" s="662"/>
    </row>
    <row r="62" spans="1:16" ht="16" x14ac:dyDescent="0.2">
      <c r="A62" s="675"/>
      <c r="B62" s="425" t="s">
        <v>647</v>
      </c>
      <c r="C62" s="95"/>
      <c r="D62" s="660"/>
      <c r="E62" s="661"/>
      <c r="F62" s="661"/>
      <c r="G62" s="661"/>
      <c r="H62" s="661"/>
      <c r="I62" s="661"/>
      <c r="J62" s="661"/>
      <c r="K62" s="661"/>
      <c r="L62" s="661"/>
      <c r="M62" s="661"/>
      <c r="N62" s="661"/>
      <c r="O62" s="661"/>
      <c r="P62" s="662"/>
    </row>
    <row r="63" spans="1:16" ht="16" x14ac:dyDescent="0.2">
      <c r="A63" s="675"/>
      <c r="B63" s="425" t="s">
        <v>367</v>
      </c>
      <c r="C63" s="95"/>
      <c r="D63" s="660"/>
      <c r="E63" s="661"/>
      <c r="F63" s="661"/>
      <c r="G63" s="661"/>
      <c r="H63" s="661"/>
      <c r="I63" s="661"/>
      <c r="J63" s="661"/>
      <c r="K63" s="661"/>
      <c r="L63" s="661"/>
      <c r="M63" s="661"/>
      <c r="N63" s="661"/>
      <c r="O63" s="661"/>
      <c r="P63" s="662"/>
    </row>
    <row r="64" spans="1:16" ht="16" x14ac:dyDescent="0.2">
      <c r="A64" s="675"/>
      <c r="B64" s="425" t="s">
        <v>648</v>
      </c>
      <c r="C64" s="95"/>
      <c r="D64" s="660"/>
      <c r="E64" s="661"/>
      <c r="F64" s="661"/>
      <c r="G64" s="661"/>
      <c r="H64" s="661"/>
      <c r="I64" s="661"/>
      <c r="J64" s="661"/>
      <c r="K64" s="661"/>
      <c r="L64" s="661"/>
      <c r="M64" s="661"/>
      <c r="N64" s="661"/>
      <c r="O64" s="661"/>
      <c r="P64" s="662"/>
    </row>
    <row r="65" spans="1:16" ht="16" x14ac:dyDescent="0.2">
      <c r="A65" s="675"/>
      <c r="B65" s="425" t="s">
        <v>649</v>
      </c>
      <c r="C65" s="95"/>
      <c r="D65" s="660"/>
      <c r="E65" s="661"/>
      <c r="F65" s="661"/>
      <c r="G65" s="661"/>
      <c r="H65" s="661"/>
      <c r="I65" s="661"/>
      <c r="J65" s="661"/>
      <c r="K65" s="661"/>
      <c r="L65" s="661"/>
      <c r="M65" s="661"/>
      <c r="N65" s="661"/>
      <c r="O65" s="661"/>
      <c r="P65" s="662"/>
    </row>
    <row r="66" spans="1:16" ht="16" x14ac:dyDescent="0.2">
      <c r="A66" s="675"/>
      <c r="B66" s="425" t="s">
        <v>650</v>
      </c>
      <c r="C66" s="95"/>
      <c r="D66" s="660"/>
      <c r="E66" s="661"/>
      <c r="F66" s="661"/>
      <c r="G66" s="661"/>
      <c r="H66" s="661"/>
      <c r="I66" s="661"/>
      <c r="J66" s="661"/>
      <c r="K66" s="661"/>
      <c r="L66" s="661"/>
      <c r="M66" s="661"/>
      <c r="N66" s="661"/>
      <c r="O66" s="661"/>
      <c r="P66" s="662"/>
    </row>
    <row r="67" spans="1:16" ht="16" x14ac:dyDescent="0.2">
      <c r="A67" s="675"/>
      <c r="B67" s="425" t="s">
        <v>651</v>
      </c>
      <c r="C67" s="95"/>
      <c r="D67" s="660"/>
      <c r="E67" s="661"/>
      <c r="F67" s="661"/>
      <c r="G67" s="661"/>
      <c r="H67" s="661"/>
      <c r="I67" s="661"/>
      <c r="J67" s="661"/>
      <c r="K67" s="661"/>
      <c r="L67" s="661"/>
      <c r="M67" s="661"/>
      <c r="N67" s="661"/>
      <c r="O67" s="661"/>
      <c r="P67" s="662"/>
    </row>
    <row r="68" spans="1:16" ht="16" x14ac:dyDescent="0.2">
      <c r="A68" s="675"/>
      <c r="B68" s="425" t="s">
        <v>606</v>
      </c>
      <c r="C68" s="95"/>
      <c r="D68" s="660"/>
      <c r="E68" s="661"/>
      <c r="F68" s="661"/>
      <c r="G68" s="661"/>
      <c r="H68" s="661"/>
      <c r="I68" s="661"/>
      <c r="J68" s="661"/>
      <c r="K68" s="661"/>
      <c r="L68" s="661"/>
      <c r="M68" s="661"/>
      <c r="N68" s="661"/>
      <c r="O68" s="661"/>
      <c r="P68" s="662"/>
    </row>
    <row r="69" spans="1:16" ht="16" x14ac:dyDescent="0.2">
      <c r="A69" s="675"/>
      <c r="B69" s="425" t="s">
        <v>652</v>
      </c>
      <c r="C69" s="95"/>
      <c r="D69" s="660"/>
      <c r="E69" s="661"/>
      <c r="F69" s="661"/>
      <c r="G69" s="661"/>
      <c r="H69" s="661"/>
      <c r="I69" s="661"/>
      <c r="J69" s="661"/>
      <c r="K69" s="661"/>
      <c r="L69" s="661"/>
      <c r="M69" s="661"/>
      <c r="N69" s="661"/>
      <c r="O69" s="661"/>
      <c r="P69" s="662"/>
    </row>
    <row r="70" spans="1:16" ht="16" x14ac:dyDescent="0.2">
      <c r="A70" s="675"/>
      <c r="B70" s="425" t="s">
        <v>653</v>
      </c>
      <c r="C70" s="95"/>
      <c r="D70" s="660"/>
      <c r="E70" s="661"/>
      <c r="F70" s="661"/>
      <c r="G70" s="661"/>
      <c r="H70" s="661"/>
      <c r="I70" s="661"/>
      <c r="J70" s="661"/>
      <c r="K70" s="661"/>
      <c r="L70" s="661"/>
      <c r="M70" s="661"/>
      <c r="N70" s="661"/>
      <c r="O70" s="661"/>
      <c r="P70" s="662"/>
    </row>
    <row r="71" spans="1:16" ht="16" x14ac:dyDescent="0.2">
      <c r="A71" s="675"/>
      <c r="B71" s="425" t="s">
        <v>654</v>
      </c>
      <c r="C71" s="95"/>
      <c r="D71" s="660"/>
      <c r="E71" s="661"/>
      <c r="F71" s="661"/>
      <c r="G71" s="661"/>
      <c r="H71" s="661"/>
      <c r="I71" s="661"/>
      <c r="J71" s="661"/>
      <c r="K71" s="661"/>
      <c r="L71" s="661"/>
      <c r="M71" s="661"/>
      <c r="N71" s="661"/>
      <c r="O71" s="661"/>
      <c r="P71" s="662"/>
    </row>
    <row r="72" spans="1:16" ht="16" x14ac:dyDescent="0.2">
      <c r="A72" s="675"/>
      <c r="B72" s="425" t="s">
        <v>569</v>
      </c>
      <c r="C72" s="95"/>
      <c r="D72" s="660"/>
      <c r="E72" s="661"/>
      <c r="F72" s="661"/>
      <c r="G72" s="661"/>
      <c r="H72" s="661"/>
      <c r="I72" s="661"/>
      <c r="J72" s="661"/>
      <c r="K72" s="661"/>
      <c r="L72" s="661"/>
      <c r="M72" s="661"/>
      <c r="N72" s="661"/>
      <c r="O72" s="661"/>
      <c r="P72" s="662"/>
    </row>
    <row r="73" spans="1:16" ht="16" x14ac:dyDescent="0.2">
      <c r="A73" s="675"/>
      <c r="B73" s="425" t="s">
        <v>570</v>
      </c>
      <c r="C73" s="95"/>
      <c r="D73" s="660"/>
      <c r="E73" s="661"/>
      <c r="F73" s="661"/>
      <c r="G73" s="661"/>
      <c r="H73" s="661"/>
      <c r="I73" s="661"/>
      <c r="J73" s="661"/>
      <c r="K73" s="661"/>
      <c r="L73" s="661"/>
      <c r="M73" s="661"/>
      <c r="N73" s="661"/>
      <c r="O73" s="661"/>
      <c r="P73" s="662"/>
    </row>
    <row r="74" spans="1:16" ht="16" x14ac:dyDescent="0.2">
      <c r="A74" s="675"/>
      <c r="B74" s="425" t="s">
        <v>571</v>
      </c>
      <c r="C74" s="95"/>
      <c r="D74" s="660"/>
      <c r="E74" s="661"/>
      <c r="F74" s="661"/>
      <c r="G74" s="661"/>
      <c r="H74" s="661"/>
      <c r="I74" s="661"/>
      <c r="J74" s="661"/>
      <c r="K74" s="661"/>
      <c r="L74" s="661"/>
      <c r="M74" s="661"/>
      <c r="N74" s="661"/>
      <c r="O74" s="661"/>
      <c r="P74" s="662"/>
    </row>
    <row r="75" spans="1:16" ht="16" x14ac:dyDescent="0.2">
      <c r="A75" s="675"/>
      <c r="B75" s="425" t="s">
        <v>655</v>
      </c>
      <c r="C75" s="95"/>
      <c r="D75" s="660"/>
      <c r="E75" s="661"/>
      <c r="F75" s="661"/>
      <c r="G75" s="661"/>
      <c r="H75" s="661"/>
      <c r="I75" s="661"/>
      <c r="J75" s="661"/>
      <c r="K75" s="661"/>
      <c r="L75" s="661"/>
      <c r="M75" s="661"/>
      <c r="N75" s="661"/>
      <c r="O75" s="661"/>
      <c r="P75" s="662"/>
    </row>
    <row r="76" spans="1:16" ht="16" x14ac:dyDescent="0.2">
      <c r="A76" s="675"/>
      <c r="B76" s="425" t="s">
        <v>656</v>
      </c>
      <c r="C76" s="95"/>
      <c r="D76" s="660"/>
      <c r="E76" s="661"/>
      <c r="F76" s="661"/>
      <c r="G76" s="661"/>
      <c r="H76" s="661"/>
      <c r="I76" s="661"/>
      <c r="J76" s="661"/>
      <c r="K76" s="661"/>
      <c r="L76" s="661"/>
      <c r="M76" s="661"/>
      <c r="N76" s="661"/>
      <c r="O76" s="661"/>
      <c r="P76" s="662"/>
    </row>
    <row r="77" spans="1:16" ht="16" x14ac:dyDescent="0.2">
      <c r="A77" s="675"/>
      <c r="B77" s="425" t="s">
        <v>372</v>
      </c>
      <c r="C77" s="106"/>
      <c r="D77" s="660"/>
      <c r="E77" s="661"/>
      <c r="F77" s="661"/>
      <c r="G77" s="661"/>
      <c r="H77" s="661"/>
      <c r="I77" s="661"/>
      <c r="J77" s="661"/>
      <c r="K77" s="661"/>
      <c r="L77" s="661"/>
      <c r="M77" s="661"/>
      <c r="N77" s="661"/>
      <c r="O77" s="661"/>
      <c r="P77" s="662"/>
    </row>
    <row r="78" spans="1:16" ht="16" x14ac:dyDescent="0.2">
      <c r="A78" s="675"/>
      <c r="B78" s="425" t="s">
        <v>373</v>
      </c>
      <c r="C78" s="95"/>
      <c r="D78" s="660"/>
      <c r="E78" s="661"/>
      <c r="F78" s="661"/>
      <c r="G78" s="661"/>
      <c r="H78" s="661"/>
      <c r="I78" s="661"/>
      <c r="J78" s="661"/>
      <c r="K78" s="661"/>
      <c r="L78" s="661"/>
      <c r="M78" s="661"/>
      <c r="N78" s="661"/>
      <c r="O78" s="661"/>
      <c r="P78" s="662"/>
    </row>
    <row r="79" spans="1:16" ht="16" x14ac:dyDescent="0.2">
      <c r="A79" s="675"/>
      <c r="B79" s="425" t="s">
        <v>657</v>
      </c>
      <c r="C79" s="95"/>
      <c r="D79" s="660"/>
      <c r="E79" s="661"/>
      <c r="F79" s="661"/>
      <c r="G79" s="661"/>
      <c r="H79" s="661"/>
      <c r="I79" s="661"/>
      <c r="J79" s="661"/>
      <c r="K79" s="661"/>
      <c r="L79" s="661"/>
      <c r="M79" s="661"/>
      <c r="N79" s="661"/>
      <c r="O79" s="661"/>
      <c r="P79" s="662"/>
    </row>
    <row r="80" spans="1:16" ht="16" x14ac:dyDescent="0.2">
      <c r="A80" s="675"/>
      <c r="B80" s="425" t="s">
        <v>658</v>
      </c>
      <c r="C80" s="95"/>
      <c r="D80" s="660"/>
      <c r="E80" s="661"/>
      <c r="F80" s="661"/>
      <c r="G80" s="661"/>
      <c r="H80" s="661"/>
      <c r="I80" s="661"/>
      <c r="J80" s="661"/>
      <c r="K80" s="661"/>
      <c r="L80" s="661"/>
      <c r="M80" s="661"/>
      <c r="N80" s="661"/>
      <c r="O80" s="661"/>
      <c r="P80" s="662"/>
    </row>
    <row r="81" spans="1:16" ht="16" x14ac:dyDescent="0.2">
      <c r="A81" s="675"/>
      <c r="B81" s="425" t="s">
        <v>659</v>
      </c>
      <c r="C81" s="95"/>
      <c r="D81" s="660"/>
      <c r="E81" s="661"/>
      <c r="F81" s="661"/>
      <c r="G81" s="661"/>
      <c r="H81" s="661"/>
      <c r="I81" s="661"/>
      <c r="J81" s="661"/>
      <c r="K81" s="661"/>
      <c r="L81" s="661"/>
      <c r="M81" s="661"/>
      <c r="N81" s="661"/>
      <c r="O81" s="661"/>
      <c r="P81" s="662"/>
    </row>
    <row r="82" spans="1:16" ht="16" x14ac:dyDescent="0.2">
      <c r="A82" s="675"/>
      <c r="B82" s="425" t="s">
        <v>660</v>
      </c>
      <c r="C82" s="106"/>
      <c r="D82" s="660"/>
      <c r="E82" s="661"/>
      <c r="F82" s="661"/>
      <c r="G82" s="661"/>
      <c r="H82" s="661"/>
      <c r="I82" s="661"/>
      <c r="J82" s="661"/>
      <c r="K82" s="661"/>
      <c r="L82" s="661"/>
      <c r="M82" s="661"/>
      <c r="N82" s="661"/>
      <c r="O82" s="661"/>
      <c r="P82" s="662"/>
    </row>
    <row r="83" spans="1:16" ht="16" x14ac:dyDescent="0.2">
      <c r="A83" s="675"/>
      <c r="B83" s="425" t="s">
        <v>376</v>
      </c>
      <c r="C83" s="95"/>
      <c r="D83" s="660"/>
      <c r="E83" s="661"/>
      <c r="F83" s="661"/>
      <c r="G83" s="661"/>
      <c r="H83" s="661"/>
      <c r="I83" s="661"/>
      <c r="J83" s="661"/>
      <c r="K83" s="661"/>
      <c r="L83" s="661"/>
      <c r="M83" s="661"/>
      <c r="N83" s="661"/>
      <c r="O83" s="661"/>
      <c r="P83" s="662"/>
    </row>
    <row r="84" spans="1:16" ht="16" x14ac:dyDescent="0.2">
      <c r="A84" s="675"/>
      <c r="B84" s="425" t="s">
        <v>661</v>
      </c>
      <c r="C84" s="95"/>
      <c r="D84" s="660"/>
      <c r="E84" s="661"/>
      <c r="F84" s="661"/>
      <c r="G84" s="661"/>
      <c r="H84" s="661"/>
      <c r="I84" s="661"/>
      <c r="J84" s="661"/>
      <c r="K84" s="661"/>
      <c r="L84" s="661"/>
      <c r="M84" s="661"/>
      <c r="N84" s="661"/>
      <c r="O84" s="661"/>
      <c r="P84" s="662"/>
    </row>
    <row r="85" spans="1:16" ht="16" x14ac:dyDescent="0.2">
      <c r="A85" s="675"/>
      <c r="B85" s="425" t="str">
        <f>+B54</f>
        <v>Other</v>
      </c>
      <c r="C85" s="106"/>
      <c r="D85" s="660"/>
      <c r="E85" s="661"/>
      <c r="F85" s="661"/>
      <c r="G85" s="661"/>
      <c r="H85" s="661"/>
      <c r="I85" s="661"/>
      <c r="J85" s="661"/>
      <c r="K85" s="661"/>
      <c r="L85" s="661"/>
      <c r="M85" s="661"/>
      <c r="N85" s="661"/>
      <c r="O85" s="661"/>
      <c r="P85" s="662"/>
    </row>
    <row r="86" spans="1:16" ht="16" x14ac:dyDescent="0.2">
      <c r="A86" s="675"/>
      <c r="B86" s="425" t="str">
        <f>+B55</f>
        <v>Other</v>
      </c>
      <c r="C86" s="106"/>
      <c r="D86" s="660"/>
      <c r="E86" s="661"/>
      <c r="F86" s="661"/>
      <c r="G86" s="661"/>
      <c r="H86" s="661"/>
      <c r="I86" s="661"/>
      <c r="J86" s="661"/>
      <c r="K86" s="661"/>
      <c r="L86" s="661"/>
      <c r="M86" s="661"/>
      <c r="N86" s="661"/>
      <c r="O86" s="661"/>
      <c r="P86" s="662"/>
    </row>
    <row r="87" spans="1:16" ht="17" thickBot="1" x14ac:dyDescent="0.25">
      <c r="A87" s="676"/>
      <c r="B87" s="426" t="str">
        <f>+B56</f>
        <v>Other</v>
      </c>
      <c r="C87" s="183"/>
      <c r="D87" s="664"/>
      <c r="E87" s="665"/>
      <c r="F87" s="665"/>
      <c r="G87" s="665"/>
      <c r="H87" s="665"/>
      <c r="I87" s="665"/>
      <c r="J87" s="665"/>
      <c r="K87" s="665"/>
      <c r="L87" s="665"/>
      <c r="M87" s="665"/>
      <c r="N87" s="665"/>
      <c r="O87" s="665"/>
      <c r="P87" s="666"/>
    </row>
    <row r="88" spans="1:16" ht="16" x14ac:dyDescent="0.2">
      <c r="B88" s="12"/>
      <c r="C88" s="12"/>
      <c r="D88" s="157"/>
      <c r="E88" s="157"/>
      <c r="F88" s="157"/>
      <c r="G88" s="157"/>
      <c r="H88" s="157"/>
      <c r="I88" s="157"/>
      <c r="J88" s="157"/>
      <c r="K88" s="157"/>
      <c r="L88" s="157"/>
      <c r="M88" s="157"/>
      <c r="N88" s="157"/>
      <c r="O88" s="157"/>
      <c r="P88" s="158"/>
    </row>
    <row r="89" spans="1:16" ht="17" thickBot="1" x14ac:dyDescent="0.25">
      <c r="B89" s="12"/>
      <c r="C89" s="12"/>
      <c r="D89" s="157"/>
      <c r="E89" s="157"/>
      <c r="F89" s="157"/>
      <c r="G89" s="157"/>
      <c r="H89" s="157"/>
      <c r="I89" s="157"/>
      <c r="J89" s="157"/>
      <c r="K89" s="157"/>
      <c r="L89" s="157"/>
      <c r="M89" s="157"/>
      <c r="N89" s="157"/>
      <c r="O89" s="157"/>
      <c r="P89" s="158"/>
    </row>
    <row r="90" spans="1:16" ht="16" x14ac:dyDescent="0.2">
      <c r="A90" s="175"/>
      <c r="B90" s="176" t="s">
        <v>359</v>
      </c>
      <c r="C90" s="178"/>
      <c r="D90" s="177" t="s">
        <v>320</v>
      </c>
      <c r="E90" s="177" t="s">
        <v>321</v>
      </c>
      <c r="F90" s="177" t="s">
        <v>322</v>
      </c>
      <c r="G90" s="177" t="s">
        <v>323</v>
      </c>
      <c r="H90" s="177" t="s">
        <v>324</v>
      </c>
      <c r="I90" s="177" t="s">
        <v>325</v>
      </c>
      <c r="J90" s="177" t="s">
        <v>326</v>
      </c>
      <c r="K90" s="177" t="s">
        <v>327</v>
      </c>
      <c r="L90" s="177" t="s">
        <v>328</v>
      </c>
      <c r="M90" s="177" t="s">
        <v>329</v>
      </c>
      <c r="N90" s="177" t="s">
        <v>330</v>
      </c>
      <c r="O90" s="177" t="s">
        <v>331</v>
      </c>
      <c r="P90" s="179" t="s">
        <v>332</v>
      </c>
    </row>
    <row r="91" spans="1:16" ht="16" x14ac:dyDescent="0.2">
      <c r="A91" s="674" t="s">
        <v>499</v>
      </c>
      <c r="B91" s="431" t="s">
        <v>387</v>
      </c>
      <c r="C91" s="420"/>
      <c r="D91" s="432"/>
      <c r="E91" s="157"/>
      <c r="F91" s="157"/>
      <c r="G91" s="157"/>
      <c r="H91" s="157"/>
      <c r="I91" s="157"/>
      <c r="J91" s="157"/>
      <c r="K91" s="157"/>
      <c r="L91" s="157"/>
      <c r="M91" s="157"/>
      <c r="N91" s="157"/>
      <c r="O91" s="157"/>
      <c r="P91" s="433"/>
    </row>
    <row r="92" spans="1:16" ht="16" x14ac:dyDescent="0.2">
      <c r="A92" s="675"/>
      <c r="B92" s="425" t="s">
        <v>645</v>
      </c>
      <c r="C92" s="103"/>
      <c r="D92" s="231">
        <v>0</v>
      </c>
      <c r="E92" s="231">
        <v>0</v>
      </c>
      <c r="F92" s="231">
        <v>0</v>
      </c>
      <c r="G92" s="231">
        <v>0</v>
      </c>
      <c r="H92" s="231">
        <v>0</v>
      </c>
      <c r="I92" s="231">
        <v>0</v>
      </c>
      <c r="J92" s="231">
        <v>0</v>
      </c>
      <c r="K92" s="231">
        <v>0</v>
      </c>
      <c r="L92" s="231">
        <v>0</v>
      </c>
      <c r="M92" s="231">
        <v>0</v>
      </c>
      <c r="N92" s="231">
        <v>0</v>
      </c>
      <c r="O92" s="231">
        <v>0</v>
      </c>
      <c r="P92" s="201">
        <f t="shared" ref="P92:P102" si="2">SUM(D92:O92)</f>
        <v>0</v>
      </c>
    </row>
    <row r="93" spans="1:16" ht="16" x14ac:dyDescent="0.2">
      <c r="A93" s="675"/>
      <c r="B93" s="425" t="s">
        <v>646</v>
      </c>
      <c r="C93" s="103"/>
      <c r="D93" s="231">
        <v>0</v>
      </c>
      <c r="E93" s="231">
        <v>0</v>
      </c>
      <c r="F93" s="231">
        <v>0</v>
      </c>
      <c r="G93" s="231">
        <v>0</v>
      </c>
      <c r="H93" s="231">
        <v>0</v>
      </c>
      <c r="I93" s="231">
        <v>0</v>
      </c>
      <c r="J93" s="231">
        <v>0</v>
      </c>
      <c r="K93" s="231">
        <v>0</v>
      </c>
      <c r="L93" s="231">
        <v>0</v>
      </c>
      <c r="M93" s="231">
        <v>0</v>
      </c>
      <c r="N93" s="231">
        <v>0</v>
      </c>
      <c r="O93" s="231">
        <v>0</v>
      </c>
      <c r="P93" s="201">
        <f t="shared" si="2"/>
        <v>0</v>
      </c>
    </row>
    <row r="94" spans="1:16" ht="16" x14ac:dyDescent="0.2">
      <c r="A94" s="675"/>
      <c r="B94" s="425" t="s">
        <v>647</v>
      </c>
      <c r="C94" s="103"/>
      <c r="D94" s="231">
        <v>0</v>
      </c>
      <c r="E94" s="231">
        <v>0</v>
      </c>
      <c r="F94" s="231">
        <v>0</v>
      </c>
      <c r="G94" s="231">
        <v>0</v>
      </c>
      <c r="H94" s="231">
        <v>0</v>
      </c>
      <c r="I94" s="231">
        <v>0</v>
      </c>
      <c r="J94" s="231">
        <v>0</v>
      </c>
      <c r="K94" s="231">
        <v>0</v>
      </c>
      <c r="L94" s="231">
        <v>0</v>
      </c>
      <c r="M94" s="231">
        <v>0</v>
      </c>
      <c r="N94" s="231">
        <v>0</v>
      </c>
      <c r="O94" s="231">
        <v>0</v>
      </c>
      <c r="P94" s="201">
        <f t="shared" si="2"/>
        <v>0</v>
      </c>
    </row>
    <row r="95" spans="1:16" ht="16" x14ac:dyDescent="0.2">
      <c r="A95" s="675"/>
      <c r="B95" s="425" t="s">
        <v>367</v>
      </c>
      <c r="C95" s="103"/>
      <c r="D95" s="231">
        <v>0</v>
      </c>
      <c r="E95" s="231">
        <v>0</v>
      </c>
      <c r="F95" s="231">
        <v>0</v>
      </c>
      <c r="G95" s="231">
        <v>0</v>
      </c>
      <c r="H95" s="231">
        <v>0</v>
      </c>
      <c r="I95" s="231">
        <v>0</v>
      </c>
      <c r="J95" s="231">
        <v>0</v>
      </c>
      <c r="K95" s="231">
        <v>0</v>
      </c>
      <c r="L95" s="231">
        <v>0</v>
      </c>
      <c r="M95" s="231">
        <v>0</v>
      </c>
      <c r="N95" s="231">
        <v>0</v>
      </c>
      <c r="O95" s="231">
        <v>0</v>
      </c>
      <c r="P95" s="201">
        <f t="shared" si="2"/>
        <v>0</v>
      </c>
    </row>
    <row r="96" spans="1:16" ht="16" x14ac:dyDescent="0.2">
      <c r="A96" s="675"/>
      <c r="B96" s="425" t="s">
        <v>648</v>
      </c>
      <c r="C96" s="103"/>
      <c r="D96" s="231">
        <v>0</v>
      </c>
      <c r="E96" s="231">
        <v>0</v>
      </c>
      <c r="F96" s="231">
        <v>0</v>
      </c>
      <c r="G96" s="231">
        <v>0</v>
      </c>
      <c r="H96" s="231">
        <v>0</v>
      </c>
      <c r="I96" s="231">
        <v>0</v>
      </c>
      <c r="J96" s="231">
        <v>0</v>
      </c>
      <c r="K96" s="231">
        <v>0</v>
      </c>
      <c r="L96" s="231">
        <v>0</v>
      </c>
      <c r="M96" s="231">
        <v>0</v>
      </c>
      <c r="N96" s="231">
        <v>0</v>
      </c>
      <c r="O96" s="231">
        <v>0</v>
      </c>
      <c r="P96" s="201">
        <f t="shared" si="2"/>
        <v>0</v>
      </c>
    </row>
    <row r="97" spans="1:16" ht="16" x14ac:dyDescent="0.2">
      <c r="A97" s="675"/>
      <c r="B97" s="425" t="s">
        <v>649</v>
      </c>
      <c r="C97" s="103"/>
      <c r="D97" s="231">
        <v>0</v>
      </c>
      <c r="E97" s="231">
        <v>0</v>
      </c>
      <c r="F97" s="231">
        <v>0</v>
      </c>
      <c r="G97" s="231">
        <v>0</v>
      </c>
      <c r="H97" s="231">
        <v>0</v>
      </c>
      <c r="I97" s="231">
        <v>0</v>
      </c>
      <c r="J97" s="231">
        <v>0</v>
      </c>
      <c r="K97" s="231">
        <v>0</v>
      </c>
      <c r="L97" s="231">
        <v>0</v>
      </c>
      <c r="M97" s="231">
        <v>0</v>
      </c>
      <c r="N97" s="231">
        <v>0</v>
      </c>
      <c r="O97" s="231">
        <v>0</v>
      </c>
      <c r="P97" s="201">
        <f t="shared" si="2"/>
        <v>0</v>
      </c>
    </row>
    <row r="98" spans="1:16" ht="16" x14ac:dyDescent="0.2">
      <c r="A98" s="675"/>
      <c r="B98" s="425" t="s">
        <v>650</v>
      </c>
      <c r="C98" s="103"/>
      <c r="D98" s="231">
        <v>0</v>
      </c>
      <c r="E98" s="231">
        <v>0</v>
      </c>
      <c r="F98" s="231">
        <v>0</v>
      </c>
      <c r="G98" s="231">
        <v>0</v>
      </c>
      <c r="H98" s="231">
        <v>0</v>
      </c>
      <c r="I98" s="231">
        <v>0</v>
      </c>
      <c r="J98" s="231">
        <v>0</v>
      </c>
      <c r="K98" s="231">
        <v>0</v>
      </c>
      <c r="L98" s="231">
        <v>0</v>
      </c>
      <c r="M98" s="231">
        <v>0</v>
      </c>
      <c r="N98" s="231">
        <v>0</v>
      </c>
      <c r="O98" s="231">
        <v>0</v>
      </c>
      <c r="P98" s="201">
        <f t="shared" si="2"/>
        <v>0</v>
      </c>
    </row>
    <row r="99" spans="1:16" ht="16" x14ac:dyDescent="0.2">
      <c r="A99" s="675"/>
      <c r="B99" s="425" t="s">
        <v>651</v>
      </c>
      <c r="C99" s="103"/>
      <c r="D99" s="231">
        <v>0</v>
      </c>
      <c r="E99" s="231">
        <v>0</v>
      </c>
      <c r="F99" s="231">
        <v>0</v>
      </c>
      <c r="G99" s="231">
        <v>0</v>
      </c>
      <c r="H99" s="231">
        <v>0</v>
      </c>
      <c r="I99" s="231">
        <v>0</v>
      </c>
      <c r="J99" s="231">
        <v>0</v>
      </c>
      <c r="K99" s="231">
        <v>0</v>
      </c>
      <c r="L99" s="231">
        <v>0</v>
      </c>
      <c r="M99" s="231">
        <v>0</v>
      </c>
      <c r="N99" s="231">
        <v>0</v>
      </c>
      <c r="O99" s="231">
        <v>0</v>
      </c>
      <c r="P99" s="201">
        <f t="shared" si="2"/>
        <v>0</v>
      </c>
    </row>
    <row r="100" spans="1:16" ht="16" x14ac:dyDescent="0.2">
      <c r="A100" s="675"/>
      <c r="B100" s="425" t="s">
        <v>606</v>
      </c>
      <c r="C100" s="103"/>
      <c r="D100" s="231">
        <v>0</v>
      </c>
      <c r="E100" s="231">
        <v>0</v>
      </c>
      <c r="F100" s="231">
        <v>0</v>
      </c>
      <c r="G100" s="231">
        <v>0</v>
      </c>
      <c r="H100" s="231">
        <v>0</v>
      </c>
      <c r="I100" s="231">
        <v>0</v>
      </c>
      <c r="J100" s="231">
        <v>0</v>
      </c>
      <c r="K100" s="231">
        <v>0</v>
      </c>
      <c r="L100" s="231">
        <v>0</v>
      </c>
      <c r="M100" s="231">
        <v>0</v>
      </c>
      <c r="N100" s="231">
        <v>0</v>
      </c>
      <c r="O100" s="231">
        <v>0</v>
      </c>
      <c r="P100" s="201">
        <f t="shared" si="2"/>
        <v>0</v>
      </c>
    </row>
    <row r="101" spans="1:16" ht="16" x14ac:dyDescent="0.2">
      <c r="A101" s="675"/>
      <c r="B101" s="425" t="s">
        <v>652</v>
      </c>
      <c r="C101" s="95"/>
      <c r="D101" s="231">
        <v>0</v>
      </c>
      <c r="E101" s="231">
        <v>0</v>
      </c>
      <c r="F101" s="231">
        <v>0</v>
      </c>
      <c r="G101" s="231">
        <v>0</v>
      </c>
      <c r="H101" s="231">
        <v>0</v>
      </c>
      <c r="I101" s="231">
        <v>0</v>
      </c>
      <c r="J101" s="231">
        <v>0</v>
      </c>
      <c r="K101" s="231">
        <v>0</v>
      </c>
      <c r="L101" s="231">
        <v>0</v>
      </c>
      <c r="M101" s="231">
        <v>0</v>
      </c>
      <c r="N101" s="231">
        <v>0</v>
      </c>
      <c r="O101" s="231">
        <v>0</v>
      </c>
      <c r="P101" s="201">
        <f t="shared" si="2"/>
        <v>0</v>
      </c>
    </row>
    <row r="102" spans="1:16" ht="16" x14ac:dyDescent="0.2">
      <c r="A102" s="675"/>
      <c r="B102" s="425" t="s">
        <v>653</v>
      </c>
      <c r="C102" s="103"/>
      <c r="D102" s="231">
        <v>0</v>
      </c>
      <c r="E102" s="231">
        <v>0</v>
      </c>
      <c r="F102" s="231">
        <v>0</v>
      </c>
      <c r="G102" s="231">
        <v>0</v>
      </c>
      <c r="H102" s="231">
        <v>0</v>
      </c>
      <c r="I102" s="231">
        <v>0</v>
      </c>
      <c r="J102" s="231">
        <v>0</v>
      </c>
      <c r="K102" s="231">
        <v>0</v>
      </c>
      <c r="L102" s="231">
        <v>0</v>
      </c>
      <c r="M102" s="231">
        <v>0</v>
      </c>
      <c r="N102" s="231">
        <v>0</v>
      </c>
      <c r="O102" s="231">
        <v>0</v>
      </c>
      <c r="P102" s="201">
        <f t="shared" si="2"/>
        <v>0</v>
      </c>
    </row>
    <row r="103" spans="1:16" ht="16" x14ac:dyDescent="0.2">
      <c r="A103" s="675"/>
      <c r="B103" s="425" t="s">
        <v>654</v>
      </c>
      <c r="C103" s="103"/>
      <c r="D103" s="428"/>
      <c r="E103" s="429"/>
      <c r="F103" s="429"/>
      <c r="G103" s="429"/>
      <c r="H103" s="429"/>
      <c r="I103" s="429"/>
      <c r="J103" s="429"/>
      <c r="K103" s="429"/>
      <c r="L103" s="429"/>
      <c r="M103" s="429"/>
      <c r="N103" s="429"/>
      <c r="O103" s="429"/>
      <c r="P103" s="430"/>
    </row>
    <row r="104" spans="1:16" ht="16" x14ac:dyDescent="0.2">
      <c r="A104" s="675"/>
      <c r="B104" s="425" t="s">
        <v>569</v>
      </c>
      <c r="C104" s="103"/>
      <c r="D104" s="231">
        <v>0</v>
      </c>
      <c r="E104" s="231">
        <v>0</v>
      </c>
      <c r="F104" s="231">
        <v>0</v>
      </c>
      <c r="G104" s="231">
        <v>0</v>
      </c>
      <c r="H104" s="231">
        <v>0</v>
      </c>
      <c r="I104" s="231">
        <v>0</v>
      </c>
      <c r="J104" s="231">
        <v>0</v>
      </c>
      <c r="K104" s="231">
        <v>0</v>
      </c>
      <c r="L104" s="231">
        <v>0</v>
      </c>
      <c r="M104" s="231">
        <v>0</v>
      </c>
      <c r="N104" s="231">
        <v>0</v>
      </c>
      <c r="O104" s="231">
        <v>0</v>
      </c>
      <c r="P104" s="201">
        <f t="shared" ref="P104:P120" si="3">SUM(D104:O104)</f>
        <v>0</v>
      </c>
    </row>
    <row r="105" spans="1:16" ht="16" x14ac:dyDescent="0.2">
      <c r="A105" s="675"/>
      <c r="B105" s="425" t="s">
        <v>570</v>
      </c>
      <c r="C105" s="103"/>
      <c r="D105" s="231">
        <v>0</v>
      </c>
      <c r="E105" s="231">
        <v>0</v>
      </c>
      <c r="F105" s="231">
        <v>0</v>
      </c>
      <c r="G105" s="231">
        <v>0</v>
      </c>
      <c r="H105" s="231">
        <v>0</v>
      </c>
      <c r="I105" s="231">
        <v>0</v>
      </c>
      <c r="J105" s="231">
        <v>0</v>
      </c>
      <c r="K105" s="231">
        <v>0</v>
      </c>
      <c r="L105" s="231">
        <v>0</v>
      </c>
      <c r="M105" s="231">
        <v>0</v>
      </c>
      <c r="N105" s="231">
        <v>0</v>
      </c>
      <c r="O105" s="231">
        <v>0</v>
      </c>
      <c r="P105" s="201">
        <f t="shared" si="3"/>
        <v>0</v>
      </c>
    </row>
    <row r="106" spans="1:16" ht="16" x14ac:dyDescent="0.2">
      <c r="A106" s="675"/>
      <c r="B106" s="425" t="s">
        <v>571</v>
      </c>
      <c r="C106" s="103"/>
      <c r="D106" s="231">
        <v>0</v>
      </c>
      <c r="E106" s="231">
        <v>0</v>
      </c>
      <c r="F106" s="231">
        <v>0</v>
      </c>
      <c r="G106" s="231">
        <v>0</v>
      </c>
      <c r="H106" s="231">
        <v>0</v>
      </c>
      <c r="I106" s="231">
        <v>0</v>
      </c>
      <c r="J106" s="231">
        <v>0</v>
      </c>
      <c r="K106" s="231">
        <v>0</v>
      </c>
      <c r="L106" s="231">
        <v>0</v>
      </c>
      <c r="M106" s="231">
        <v>0</v>
      </c>
      <c r="N106" s="231">
        <v>0</v>
      </c>
      <c r="O106" s="231">
        <v>0</v>
      </c>
      <c r="P106" s="201">
        <f t="shared" si="3"/>
        <v>0</v>
      </c>
    </row>
    <row r="107" spans="1:16" ht="16" x14ac:dyDescent="0.2">
      <c r="A107" s="675"/>
      <c r="B107" s="425" t="s">
        <v>655</v>
      </c>
      <c r="C107" s="103"/>
      <c r="D107" s="231">
        <v>0</v>
      </c>
      <c r="E107" s="231">
        <v>0</v>
      </c>
      <c r="F107" s="231">
        <v>0</v>
      </c>
      <c r="G107" s="231">
        <v>0</v>
      </c>
      <c r="H107" s="231">
        <v>0</v>
      </c>
      <c r="I107" s="231">
        <v>0</v>
      </c>
      <c r="J107" s="231">
        <v>0</v>
      </c>
      <c r="K107" s="231">
        <v>0</v>
      </c>
      <c r="L107" s="231">
        <v>0</v>
      </c>
      <c r="M107" s="231">
        <v>0</v>
      </c>
      <c r="N107" s="231">
        <v>0</v>
      </c>
      <c r="O107" s="231">
        <v>0</v>
      </c>
      <c r="P107" s="201">
        <f t="shared" si="3"/>
        <v>0</v>
      </c>
    </row>
    <row r="108" spans="1:16" ht="16" x14ac:dyDescent="0.2">
      <c r="A108" s="675"/>
      <c r="B108" s="425" t="s">
        <v>656</v>
      </c>
      <c r="C108" s="103"/>
      <c r="D108" s="231">
        <v>0</v>
      </c>
      <c r="E108" s="231">
        <v>0</v>
      </c>
      <c r="F108" s="231">
        <v>0</v>
      </c>
      <c r="G108" s="231">
        <v>0</v>
      </c>
      <c r="H108" s="231">
        <v>0</v>
      </c>
      <c r="I108" s="231">
        <v>0</v>
      </c>
      <c r="J108" s="231">
        <v>0</v>
      </c>
      <c r="K108" s="231">
        <v>0</v>
      </c>
      <c r="L108" s="231">
        <v>0</v>
      </c>
      <c r="M108" s="231">
        <v>0</v>
      </c>
      <c r="N108" s="231">
        <v>0</v>
      </c>
      <c r="O108" s="231">
        <v>0</v>
      </c>
      <c r="P108" s="201">
        <f t="shared" si="3"/>
        <v>0</v>
      </c>
    </row>
    <row r="109" spans="1:16" ht="16" x14ac:dyDescent="0.2">
      <c r="A109" s="675"/>
      <c r="B109" s="425" t="s">
        <v>372</v>
      </c>
      <c r="C109" s="103"/>
      <c r="D109" s="231">
        <v>0</v>
      </c>
      <c r="E109" s="231">
        <v>0</v>
      </c>
      <c r="F109" s="231">
        <v>0</v>
      </c>
      <c r="G109" s="231">
        <v>0</v>
      </c>
      <c r="H109" s="231">
        <v>0</v>
      </c>
      <c r="I109" s="231">
        <v>0</v>
      </c>
      <c r="J109" s="231">
        <v>0</v>
      </c>
      <c r="K109" s="231">
        <v>0</v>
      </c>
      <c r="L109" s="231">
        <v>0</v>
      </c>
      <c r="M109" s="231">
        <v>0</v>
      </c>
      <c r="N109" s="231">
        <v>0</v>
      </c>
      <c r="O109" s="231">
        <v>0</v>
      </c>
      <c r="P109" s="201">
        <f t="shared" si="3"/>
        <v>0</v>
      </c>
    </row>
    <row r="110" spans="1:16" ht="16" x14ac:dyDescent="0.2">
      <c r="A110" s="675"/>
      <c r="B110" s="425" t="s">
        <v>373</v>
      </c>
      <c r="C110" s="103"/>
      <c r="D110" s="231">
        <v>0</v>
      </c>
      <c r="E110" s="231">
        <v>0</v>
      </c>
      <c r="F110" s="231">
        <v>0</v>
      </c>
      <c r="G110" s="231">
        <v>0</v>
      </c>
      <c r="H110" s="231">
        <v>0</v>
      </c>
      <c r="I110" s="231">
        <v>0</v>
      </c>
      <c r="J110" s="231">
        <v>0</v>
      </c>
      <c r="K110" s="231">
        <v>0</v>
      </c>
      <c r="L110" s="231">
        <v>0</v>
      </c>
      <c r="M110" s="231">
        <v>0</v>
      </c>
      <c r="N110" s="231">
        <v>0</v>
      </c>
      <c r="O110" s="231">
        <v>0</v>
      </c>
      <c r="P110" s="201">
        <f t="shared" si="3"/>
        <v>0</v>
      </c>
    </row>
    <row r="111" spans="1:16" ht="16" x14ac:dyDescent="0.2">
      <c r="A111" s="675"/>
      <c r="B111" s="425" t="s">
        <v>657</v>
      </c>
      <c r="C111" s="103"/>
      <c r="D111" s="231">
        <v>0</v>
      </c>
      <c r="E111" s="231">
        <v>0</v>
      </c>
      <c r="F111" s="231">
        <v>0</v>
      </c>
      <c r="G111" s="231">
        <v>0</v>
      </c>
      <c r="H111" s="231">
        <v>0</v>
      </c>
      <c r="I111" s="231">
        <v>0</v>
      </c>
      <c r="J111" s="231">
        <v>0</v>
      </c>
      <c r="K111" s="231">
        <v>0</v>
      </c>
      <c r="L111" s="231">
        <v>0</v>
      </c>
      <c r="M111" s="231">
        <v>0</v>
      </c>
      <c r="N111" s="231">
        <v>0</v>
      </c>
      <c r="O111" s="231">
        <v>0</v>
      </c>
      <c r="P111" s="201">
        <f t="shared" si="3"/>
        <v>0</v>
      </c>
    </row>
    <row r="112" spans="1:16" ht="16" x14ac:dyDescent="0.2">
      <c r="A112" s="675"/>
      <c r="B112" s="425" t="s">
        <v>658</v>
      </c>
      <c r="C112" s="103"/>
      <c r="D112" s="231">
        <v>0</v>
      </c>
      <c r="E112" s="231">
        <v>0</v>
      </c>
      <c r="F112" s="231">
        <v>0</v>
      </c>
      <c r="G112" s="231">
        <v>0</v>
      </c>
      <c r="H112" s="231">
        <v>0</v>
      </c>
      <c r="I112" s="231">
        <v>0</v>
      </c>
      <c r="J112" s="231">
        <v>0</v>
      </c>
      <c r="K112" s="231">
        <v>0</v>
      </c>
      <c r="L112" s="231">
        <v>0</v>
      </c>
      <c r="M112" s="231">
        <v>0</v>
      </c>
      <c r="N112" s="231">
        <v>0</v>
      </c>
      <c r="O112" s="231">
        <v>0</v>
      </c>
      <c r="P112" s="201">
        <f t="shared" si="3"/>
        <v>0</v>
      </c>
    </row>
    <row r="113" spans="1:16" ht="16" x14ac:dyDescent="0.2">
      <c r="A113" s="675"/>
      <c r="B113" s="425" t="s">
        <v>659</v>
      </c>
      <c r="C113" s="103"/>
      <c r="D113" s="231">
        <v>0</v>
      </c>
      <c r="E113" s="231">
        <v>0</v>
      </c>
      <c r="F113" s="231">
        <v>0</v>
      </c>
      <c r="G113" s="231">
        <v>0</v>
      </c>
      <c r="H113" s="231">
        <v>0</v>
      </c>
      <c r="I113" s="231">
        <v>0</v>
      </c>
      <c r="J113" s="231">
        <v>0</v>
      </c>
      <c r="K113" s="231">
        <v>0</v>
      </c>
      <c r="L113" s="231">
        <v>0</v>
      </c>
      <c r="M113" s="231">
        <v>0</v>
      </c>
      <c r="N113" s="231">
        <v>0</v>
      </c>
      <c r="O113" s="231">
        <v>0</v>
      </c>
      <c r="P113" s="201">
        <f t="shared" si="3"/>
        <v>0</v>
      </c>
    </row>
    <row r="114" spans="1:16" ht="16" x14ac:dyDescent="0.2">
      <c r="A114" s="675"/>
      <c r="B114" s="425" t="s">
        <v>660</v>
      </c>
      <c r="C114" s="103"/>
      <c r="D114" s="231">
        <v>0</v>
      </c>
      <c r="E114" s="231">
        <v>0</v>
      </c>
      <c r="F114" s="231">
        <v>0</v>
      </c>
      <c r="G114" s="231">
        <v>0</v>
      </c>
      <c r="H114" s="231">
        <v>0</v>
      </c>
      <c r="I114" s="231">
        <v>0</v>
      </c>
      <c r="J114" s="231">
        <v>0</v>
      </c>
      <c r="K114" s="231">
        <v>0</v>
      </c>
      <c r="L114" s="231">
        <v>0</v>
      </c>
      <c r="M114" s="231">
        <v>0</v>
      </c>
      <c r="N114" s="231">
        <v>0</v>
      </c>
      <c r="O114" s="231">
        <v>0</v>
      </c>
      <c r="P114" s="201">
        <f t="shared" si="3"/>
        <v>0</v>
      </c>
    </row>
    <row r="115" spans="1:16" ht="16" x14ac:dyDescent="0.2">
      <c r="A115" s="675"/>
      <c r="B115" s="425" t="s">
        <v>376</v>
      </c>
      <c r="C115" s="103"/>
      <c r="D115" s="231">
        <v>0</v>
      </c>
      <c r="E115" s="231">
        <v>0</v>
      </c>
      <c r="F115" s="231">
        <v>0</v>
      </c>
      <c r="G115" s="231">
        <v>0</v>
      </c>
      <c r="H115" s="231">
        <v>0</v>
      </c>
      <c r="I115" s="231">
        <v>0</v>
      </c>
      <c r="J115" s="231">
        <v>0</v>
      </c>
      <c r="K115" s="231">
        <v>0</v>
      </c>
      <c r="L115" s="231">
        <v>0</v>
      </c>
      <c r="M115" s="231">
        <v>0</v>
      </c>
      <c r="N115" s="231">
        <v>0</v>
      </c>
      <c r="O115" s="231">
        <v>0</v>
      </c>
      <c r="P115" s="201">
        <f t="shared" si="3"/>
        <v>0</v>
      </c>
    </row>
    <row r="116" spans="1:16" ht="16" x14ac:dyDescent="0.2">
      <c r="A116" s="675"/>
      <c r="B116" s="425" t="s">
        <v>661</v>
      </c>
      <c r="C116" s="103"/>
      <c r="D116" s="231">
        <v>0</v>
      </c>
      <c r="E116" s="231">
        <v>0</v>
      </c>
      <c r="F116" s="231">
        <v>0</v>
      </c>
      <c r="G116" s="231">
        <v>0</v>
      </c>
      <c r="H116" s="231">
        <v>0</v>
      </c>
      <c r="I116" s="231">
        <v>0</v>
      </c>
      <c r="J116" s="231">
        <v>0</v>
      </c>
      <c r="K116" s="231">
        <v>0</v>
      </c>
      <c r="L116" s="231">
        <v>0</v>
      </c>
      <c r="M116" s="231">
        <v>0</v>
      </c>
      <c r="N116" s="231">
        <v>0</v>
      </c>
      <c r="O116" s="231">
        <v>0</v>
      </c>
      <c r="P116" s="201">
        <f t="shared" si="3"/>
        <v>0</v>
      </c>
    </row>
    <row r="117" spans="1:16" ht="16" x14ac:dyDescent="0.2">
      <c r="A117" s="675"/>
      <c r="B117" s="427" t="str">
        <f>+B54</f>
        <v>Other</v>
      </c>
      <c r="C117" s="103"/>
      <c r="D117" s="231">
        <v>0</v>
      </c>
      <c r="E117" s="231">
        <v>0</v>
      </c>
      <c r="F117" s="231">
        <v>0</v>
      </c>
      <c r="G117" s="231">
        <v>0</v>
      </c>
      <c r="H117" s="231">
        <v>0</v>
      </c>
      <c r="I117" s="231">
        <v>0</v>
      </c>
      <c r="J117" s="231">
        <v>0</v>
      </c>
      <c r="K117" s="231">
        <v>0</v>
      </c>
      <c r="L117" s="231">
        <v>0</v>
      </c>
      <c r="M117" s="231">
        <v>0</v>
      </c>
      <c r="N117" s="231">
        <v>0</v>
      </c>
      <c r="O117" s="231">
        <v>0</v>
      </c>
      <c r="P117" s="201">
        <f t="shared" si="3"/>
        <v>0</v>
      </c>
    </row>
    <row r="118" spans="1:16" ht="16" x14ac:dyDescent="0.2">
      <c r="A118" s="675"/>
      <c r="B118" s="427" t="str">
        <f>+B55</f>
        <v>Other</v>
      </c>
      <c r="C118" s="103"/>
      <c r="D118" s="231">
        <v>0</v>
      </c>
      <c r="E118" s="231">
        <v>0</v>
      </c>
      <c r="F118" s="231">
        <v>0</v>
      </c>
      <c r="G118" s="231">
        <v>0</v>
      </c>
      <c r="H118" s="231">
        <v>0</v>
      </c>
      <c r="I118" s="231">
        <v>0</v>
      </c>
      <c r="J118" s="231">
        <v>0</v>
      </c>
      <c r="K118" s="231">
        <v>0</v>
      </c>
      <c r="L118" s="231">
        <v>0</v>
      </c>
      <c r="M118" s="231">
        <v>0</v>
      </c>
      <c r="N118" s="231">
        <v>0</v>
      </c>
      <c r="O118" s="231">
        <v>0</v>
      </c>
      <c r="P118" s="201">
        <f t="shared" si="3"/>
        <v>0</v>
      </c>
    </row>
    <row r="119" spans="1:16" ht="16" x14ac:dyDescent="0.2">
      <c r="A119" s="675"/>
      <c r="B119" s="427" t="str">
        <f>+B56</f>
        <v>Other</v>
      </c>
      <c r="C119" s="103"/>
      <c r="D119" s="231">
        <v>0</v>
      </c>
      <c r="E119" s="231">
        <v>0</v>
      </c>
      <c r="F119" s="231">
        <v>0</v>
      </c>
      <c r="G119" s="231">
        <v>0</v>
      </c>
      <c r="H119" s="231">
        <v>0</v>
      </c>
      <c r="I119" s="231">
        <v>0</v>
      </c>
      <c r="J119" s="231">
        <v>0</v>
      </c>
      <c r="K119" s="231">
        <v>0</v>
      </c>
      <c r="L119" s="231">
        <v>0</v>
      </c>
      <c r="M119" s="231">
        <v>0</v>
      </c>
      <c r="N119" s="231">
        <v>0</v>
      </c>
      <c r="O119" s="231">
        <v>0</v>
      </c>
      <c r="P119" s="201">
        <f t="shared" si="3"/>
        <v>0</v>
      </c>
    </row>
    <row r="120" spans="1:16" ht="16" x14ac:dyDescent="0.2">
      <c r="A120" s="677"/>
      <c r="B120" s="101" t="s">
        <v>410</v>
      </c>
      <c r="C120" s="101"/>
      <c r="D120" s="97">
        <f t="shared" ref="D120:O120" si="4">SUM(D92:D119)</f>
        <v>0</v>
      </c>
      <c r="E120" s="97">
        <f t="shared" si="4"/>
        <v>0</v>
      </c>
      <c r="F120" s="97">
        <f t="shared" si="4"/>
        <v>0</v>
      </c>
      <c r="G120" s="97">
        <f t="shared" si="4"/>
        <v>0</v>
      </c>
      <c r="H120" s="97">
        <f t="shared" si="4"/>
        <v>0</v>
      </c>
      <c r="I120" s="97">
        <f t="shared" si="4"/>
        <v>0</v>
      </c>
      <c r="J120" s="97">
        <f t="shared" si="4"/>
        <v>0</v>
      </c>
      <c r="K120" s="97">
        <f t="shared" si="4"/>
        <v>0</v>
      </c>
      <c r="L120" s="97">
        <f t="shared" si="4"/>
        <v>0</v>
      </c>
      <c r="M120" s="97">
        <f t="shared" si="4"/>
        <v>0</v>
      </c>
      <c r="N120" s="97">
        <f t="shared" si="4"/>
        <v>0</v>
      </c>
      <c r="O120" s="97">
        <f t="shared" si="4"/>
        <v>0</v>
      </c>
      <c r="P120" s="201">
        <f t="shared" si="3"/>
        <v>0</v>
      </c>
    </row>
    <row r="121" spans="1:16" x14ac:dyDescent="0.15">
      <c r="A121" s="180"/>
      <c r="B121" s="56"/>
      <c r="C121" s="56"/>
      <c r="D121" s="56"/>
      <c r="E121" s="56"/>
      <c r="F121" s="56"/>
      <c r="G121" s="56"/>
      <c r="H121" s="56"/>
      <c r="I121" s="56"/>
      <c r="J121" s="56"/>
      <c r="K121" s="56"/>
      <c r="L121" s="56"/>
      <c r="M121" s="56"/>
      <c r="N121" s="56"/>
      <c r="O121" s="56"/>
      <c r="P121" s="182"/>
    </row>
    <row r="122" spans="1:16" ht="16" x14ac:dyDescent="0.2">
      <c r="A122" s="674" t="s">
        <v>499</v>
      </c>
      <c r="B122" s="199" t="s">
        <v>626</v>
      </c>
      <c r="C122" s="199"/>
      <c r="D122" s="56"/>
      <c r="E122" s="56"/>
      <c r="F122" s="56"/>
      <c r="G122" s="56"/>
      <c r="H122" s="56"/>
      <c r="I122" s="56"/>
      <c r="J122" s="56"/>
      <c r="K122" s="56"/>
      <c r="L122" s="56"/>
      <c r="M122" s="56"/>
      <c r="N122" s="56"/>
      <c r="O122" s="56"/>
      <c r="P122" s="182"/>
    </row>
    <row r="123" spans="1:16" ht="16" x14ac:dyDescent="0.2">
      <c r="A123" s="675"/>
      <c r="B123" s="425" t="s">
        <v>645</v>
      </c>
      <c r="C123" s="95"/>
      <c r="D123" s="660"/>
      <c r="E123" s="661"/>
      <c r="F123" s="661"/>
      <c r="G123" s="661"/>
      <c r="H123" s="661"/>
      <c r="I123" s="661"/>
      <c r="J123" s="661"/>
      <c r="K123" s="661"/>
      <c r="L123" s="661"/>
      <c r="M123" s="661"/>
      <c r="N123" s="661"/>
      <c r="O123" s="661"/>
      <c r="P123" s="662"/>
    </row>
    <row r="124" spans="1:16" ht="16" x14ac:dyDescent="0.2">
      <c r="A124" s="675"/>
      <c r="B124" s="425" t="s">
        <v>646</v>
      </c>
      <c r="C124" s="95"/>
      <c r="D124" s="660"/>
      <c r="E124" s="661"/>
      <c r="F124" s="661"/>
      <c r="G124" s="661"/>
      <c r="H124" s="661"/>
      <c r="I124" s="661"/>
      <c r="J124" s="661"/>
      <c r="K124" s="661"/>
      <c r="L124" s="661"/>
      <c r="M124" s="661"/>
      <c r="N124" s="661"/>
      <c r="O124" s="661"/>
      <c r="P124" s="662"/>
    </row>
    <row r="125" spans="1:16" ht="16" x14ac:dyDescent="0.2">
      <c r="A125" s="675"/>
      <c r="B125" s="425" t="s">
        <v>647</v>
      </c>
      <c r="C125" s="95"/>
      <c r="D125" s="660"/>
      <c r="E125" s="661"/>
      <c r="F125" s="661"/>
      <c r="G125" s="661"/>
      <c r="H125" s="661"/>
      <c r="I125" s="661"/>
      <c r="J125" s="661"/>
      <c r="K125" s="661"/>
      <c r="L125" s="661"/>
      <c r="M125" s="661"/>
      <c r="N125" s="661"/>
      <c r="O125" s="661"/>
      <c r="P125" s="662"/>
    </row>
    <row r="126" spans="1:16" ht="16" x14ac:dyDescent="0.2">
      <c r="A126" s="675"/>
      <c r="B126" s="425" t="s">
        <v>367</v>
      </c>
      <c r="C126" s="95"/>
      <c r="D126" s="660"/>
      <c r="E126" s="661"/>
      <c r="F126" s="661"/>
      <c r="G126" s="661"/>
      <c r="H126" s="661"/>
      <c r="I126" s="661"/>
      <c r="J126" s="661"/>
      <c r="K126" s="661"/>
      <c r="L126" s="661"/>
      <c r="M126" s="661"/>
      <c r="N126" s="661"/>
      <c r="O126" s="661"/>
      <c r="P126" s="662"/>
    </row>
    <row r="127" spans="1:16" ht="16" x14ac:dyDescent="0.2">
      <c r="A127" s="675"/>
      <c r="B127" s="425" t="s">
        <v>648</v>
      </c>
      <c r="C127" s="95"/>
      <c r="D127" s="660"/>
      <c r="E127" s="661"/>
      <c r="F127" s="661"/>
      <c r="G127" s="661"/>
      <c r="H127" s="661"/>
      <c r="I127" s="661"/>
      <c r="J127" s="661"/>
      <c r="K127" s="661"/>
      <c r="L127" s="661"/>
      <c r="M127" s="661"/>
      <c r="N127" s="661"/>
      <c r="O127" s="661"/>
      <c r="P127" s="662"/>
    </row>
    <row r="128" spans="1:16" ht="16" x14ac:dyDescent="0.2">
      <c r="A128" s="675"/>
      <c r="B128" s="425" t="s">
        <v>649</v>
      </c>
      <c r="C128" s="95"/>
      <c r="D128" s="660"/>
      <c r="E128" s="661"/>
      <c r="F128" s="661"/>
      <c r="G128" s="661"/>
      <c r="H128" s="661"/>
      <c r="I128" s="661"/>
      <c r="J128" s="661"/>
      <c r="K128" s="661"/>
      <c r="L128" s="661"/>
      <c r="M128" s="661"/>
      <c r="N128" s="661"/>
      <c r="O128" s="661"/>
      <c r="P128" s="662"/>
    </row>
    <row r="129" spans="1:16" ht="16" x14ac:dyDescent="0.2">
      <c r="A129" s="675"/>
      <c r="B129" s="425" t="s">
        <v>650</v>
      </c>
      <c r="C129" s="103"/>
      <c r="D129" s="660"/>
      <c r="E129" s="661"/>
      <c r="F129" s="661"/>
      <c r="G129" s="661"/>
      <c r="H129" s="661"/>
      <c r="I129" s="661"/>
      <c r="J129" s="661"/>
      <c r="K129" s="661"/>
      <c r="L129" s="661"/>
      <c r="M129" s="661"/>
      <c r="N129" s="661"/>
      <c r="O129" s="661"/>
      <c r="P129" s="662"/>
    </row>
    <row r="130" spans="1:16" ht="16" x14ac:dyDescent="0.2">
      <c r="A130" s="675"/>
      <c r="B130" s="425" t="s">
        <v>651</v>
      </c>
      <c r="C130" s="95"/>
      <c r="D130" s="660"/>
      <c r="E130" s="661"/>
      <c r="F130" s="661"/>
      <c r="G130" s="661"/>
      <c r="H130" s="661"/>
      <c r="I130" s="661"/>
      <c r="J130" s="661"/>
      <c r="K130" s="661"/>
      <c r="L130" s="661"/>
      <c r="M130" s="661"/>
      <c r="N130" s="661"/>
      <c r="O130" s="661"/>
      <c r="P130" s="662"/>
    </row>
    <row r="131" spans="1:16" ht="16" x14ac:dyDescent="0.2">
      <c r="A131" s="675"/>
      <c r="B131" s="425" t="s">
        <v>606</v>
      </c>
      <c r="C131" s="95"/>
      <c r="D131" s="660"/>
      <c r="E131" s="661"/>
      <c r="F131" s="661"/>
      <c r="G131" s="661"/>
      <c r="H131" s="661"/>
      <c r="I131" s="661"/>
      <c r="J131" s="661"/>
      <c r="K131" s="661"/>
      <c r="L131" s="661"/>
      <c r="M131" s="661"/>
      <c r="N131" s="661"/>
      <c r="O131" s="661"/>
      <c r="P131" s="662"/>
    </row>
    <row r="132" spans="1:16" ht="16" x14ac:dyDescent="0.2">
      <c r="A132" s="675"/>
      <c r="B132" s="425" t="s">
        <v>652</v>
      </c>
      <c r="C132" s="95"/>
      <c r="D132" s="660"/>
      <c r="E132" s="661"/>
      <c r="F132" s="661"/>
      <c r="G132" s="661"/>
      <c r="H132" s="661"/>
      <c r="I132" s="661"/>
      <c r="J132" s="661"/>
      <c r="K132" s="661"/>
      <c r="L132" s="661"/>
      <c r="M132" s="661"/>
      <c r="N132" s="661"/>
      <c r="O132" s="661"/>
      <c r="P132" s="662"/>
    </row>
    <row r="133" spans="1:16" ht="16" x14ac:dyDescent="0.2">
      <c r="A133" s="675"/>
      <c r="B133" s="425" t="s">
        <v>653</v>
      </c>
      <c r="C133" s="95"/>
      <c r="D133" s="660"/>
      <c r="E133" s="661"/>
      <c r="F133" s="661"/>
      <c r="G133" s="661"/>
      <c r="H133" s="661"/>
      <c r="I133" s="661"/>
      <c r="J133" s="661"/>
      <c r="K133" s="661"/>
      <c r="L133" s="661"/>
      <c r="M133" s="661"/>
      <c r="N133" s="661"/>
      <c r="O133" s="661"/>
      <c r="P133" s="662"/>
    </row>
    <row r="134" spans="1:16" ht="16" x14ac:dyDescent="0.2">
      <c r="A134" s="675"/>
      <c r="B134" s="425" t="s">
        <v>654</v>
      </c>
      <c r="C134" s="95"/>
      <c r="D134" s="660"/>
      <c r="E134" s="661"/>
      <c r="F134" s="661"/>
      <c r="G134" s="661"/>
      <c r="H134" s="661"/>
      <c r="I134" s="661"/>
      <c r="J134" s="661"/>
      <c r="K134" s="661"/>
      <c r="L134" s="661"/>
      <c r="M134" s="661"/>
      <c r="N134" s="661"/>
      <c r="O134" s="661"/>
      <c r="P134" s="662"/>
    </row>
    <row r="135" spans="1:16" ht="16" x14ac:dyDescent="0.2">
      <c r="A135" s="675"/>
      <c r="B135" s="425" t="s">
        <v>569</v>
      </c>
      <c r="C135" s="95"/>
      <c r="D135" s="660"/>
      <c r="E135" s="661"/>
      <c r="F135" s="661"/>
      <c r="G135" s="661"/>
      <c r="H135" s="661"/>
      <c r="I135" s="661"/>
      <c r="J135" s="661"/>
      <c r="K135" s="661"/>
      <c r="L135" s="661"/>
      <c r="M135" s="661"/>
      <c r="N135" s="661"/>
      <c r="O135" s="661"/>
      <c r="P135" s="662"/>
    </row>
    <row r="136" spans="1:16" ht="16" x14ac:dyDescent="0.2">
      <c r="A136" s="675"/>
      <c r="B136" s="425" t="s">
        <v>570</v>
      </c>
      <c r="C136" s="95"/>
      <c r="D136" s="660"/>
      <c r="E136" s="661"/>
      <c r="F136" s="661"/>
      <c r="G136" s="661"/>
      <c r="H136" s="661"/>
      <c r="I136" s="661"/>
      <c r="J136" s="661"/>
      <c r="K136" s="661"/>
      <c r="L136" s="661"/>
      <c r="M136" s="661"/>
      <c r="N136" s="661"/>
      <c r="O136" s="661"/>
      <c r="P136" s="662"/>
    </row>
    <row r="137" spans="1:16" ht="16" x14ac:dyDescent="0.2">
      <c r="A137" s="675"/>
      <c r="B137" s="425" t="s">
        <v>571</v>
      </c>
      <c r="C137" s="95"/>
      <c r="D137" s="660"/>
      <c r="E137" s="661"/>
      <c r="F137" s="661"/>
      <c r="G137" s="661"/>
      <c r="H137" s="661"/>
      <c r="I137" s="661"/>
      <c r="J137" s="661"/>
      <c r="K137" s="661"/>
      <c r="L137" s="661"/>
      <c r="M137" s="661"/>
      <c r="N137" s="661"/>
      <c r="O137" s="661"/>
      <c r="P137" s="662"/>
    </row>
    <row r="138" spans="1:16" ht="16" x14ac:dyDescent="0.2">
      <c r="A138" s="675"/>
      <c r="B138" s="425" t="s">
        <v>655</v>
      </c>
      <c r="C138" s="95"/>
      <c r="D138" s="660"/>
      <c r="E138" s="661"/>
      <c r="F138" s="661"/>
      <c r="G138" s="661"/>
      <c r="H138" s="661"/>
      <c r="I138" s="661"/>
      <c r="J138" s="661"/>
      <c r="K138" s="661"/>
      <c r="L138" s="661"/>
      <c r="M138" s="661"/>
      <c r="N138" s="661"/>
      <c r="O138" s="661"/>
      <c r="P138" s="662"/>
    </row>
    <row r="139" spans="1:16" ht="16" x14ac:dyDescent="0.2">
      <c r="A139" s="675"/>
      <c r="B139" s="425" t="s">
        <v>656</v>
      </c>
      <c r="C139" s="95"/>
      <c r="D139" s="660"/>
      <c r="E139" s="661"/>
      <c r="F139" s="661"/>
      <c r="G139" s="661"/>
      <c r="H139" s="661"/>
      <c r="I139" s="661"/>
      <c r="J139" s="661"/>
      <c r="K139" s="661"/>
      <c r="L139" s="661"/>
      <c r="M139" s="661"/>
      <c r="N139" s="661"/>
      <c r="O139" s="661"/>
      <c r="P139" s="662"/>
    </row>
    <row r="140" spans="1:16" ht="16" x14ac:dyDescent="0.2">
      <c r="A140" s="675"/>
      <c r="B140" s="425" t="s">
        <v>372</v>
      </c>
      <c r="C140" s="106"/>
      <c r="D140" s="660"/>
      <c r="E140" s="661"/>
      <c r="F140" s="661"/>
      <c r="G140" s="661"/>
      <c r="H140" s="661"/>
      <c r="I140" s="661"/>
      <c r="J140" s="661"/>
      <c r="K140" s="661"/>
      <c r="L140" s="661"/>
      <c r="M140" s="661"/>
      <c r="N140" s="661"/>
      <c r="O140" s="661"/>
      <c r="P140" s="662"/>
    </row>
    <row r="141" spans="1:16" ht="16" x14ac:dyDescent="0.2">
      <c r="A141" s="675"/>
      <c r="B141" s="425" t="s">
        <v>373</v>
      </c>
      <c r="C141" s="95"/>
      <c r="D141" s="660"/>
      <c r="E141" s="661"/>
      <c r="F141" s="661"/>
      <c r="G141" s="661"/>
      <c r="H141" s="661"/>
      <c r="I141" s="661"/>
      <c r="J141" s="661"/>
      <c r="K141" s="661"/>
      <c r="L141" s="661"/>
      <c r="M141" s="661"/>
      <c r="N141" s="661"/>
      <c r="O141" s="661"/>
      <c r="P141" s="662"/>
    </row>
    <row r="142" spans="1:16" ht="16" x14ac:dyDescent="0.2">
      <c r="A142" s="675"/>
      <c r="B142" s="425" t="s">
        <v>657</v>
      </c>
      <c r="C142" s="95"/>
      <c r="D142" s="660"/>
      <c r="E142" s="661"/>
      <c r="F142" s="661"/>
      <c r="G142" s="661"/>
      <c r="H142" s="661"/>
      <c r="I142" s="661"/>
      <c r="J142" s="661"/>
      <c r="K142" s="661"/>
      <c r="L142" s="661"/>
      <c r="M142" s="661"/>
      <c r="N142" s="661"/>
      <c r="O142" s="661"/>
      <c r="P142" s="662"/>
    </row>
    <row r="143" spans="1:16" ht="16" x14ac:dyDescent="0.2">
      <c r="A143" s="675"/>
      <c r="B143" s="425" t="s">
        <v>658</v>
      </c>
      <c r="C143" s="95"/>
      <c r="D143" s="660"/>
      <c r="E143" s="661"/>
      <c r="F143" s="661"/>
      <c r="G143" s="661"/>
      <c r="H143" s="661"/>
      <c r="I143" s="661"/>
      <c r="J143" s="661"/>
      <c r="K143" s="661"/>
      <c r="L143" s="661"/>
      <c r="M143" s="661"/>
      <c r="N143" s="661"/>
      <c r="O143" s="661"/>
      <c r="P143" s="662"/>
    </row>
    <row r="144" spans="1:16" ht="16" x14ac:dyDescent="0.2">
      <c r="A144" s="675"/>
      <c r="B144" s="425" t="s">
        <v>659</v>
      </c>
      <c r="C144" s="95"/>
      <c r="D144" s="660"/>
      <c r="E144" s="661"/>
      <c r="F144" s="661"/>
      <c r="G144" s="661"/>
      <c r="H144" s="661"/>
      <c r="I144" s="661"/>
      <c r="J144" s="661"/>
      <c r="K144" s="661"/>
      <c r="L144" s="661"/>
      <c r="M144" s="661"/>
      <c r="N144" s="661"/>
      <c r="O144" s="661"/>
      <c r="P144" s="662"/>
    </row>
    <row r="145" spans="1:16" ht="16" x14ac:dyDescent="0.2">
      <c r="A145" s="675"/>
      <c r="B145" s="425" t="s">
        <v>660</v>
      </c>
      <c r="C145" s="106"/>
      <c r="D145" s="660"/>
      <c r="E145" s="661"/>
      <c r="F145" s="661"/>
      <c r="G145" s="661"/>
      <c r="H145" s="661"/>
      <c r="I145" s="661"/>
      <c r="J145" s="661"/>
      <c r="K145" s="661"/>
      <c r="L145" s="661"/>
      <c r="M145" s="661"/>
      <c r="N145" s="661"/>
      <c r="O145" s="661"/>
      <c r="P145" s="662"/>
    </row>
    <row r="146" spans="1:16" ht="16" x14ac:dyDescent="0.2">
      <c r="A146" s="675"/>
      <c r="B146" s="425" t="s">
        <v>376</v>
      </c>
      <c r="C146" s="95"/>
      <c r="D146" s="660"/>
      <c r="E146" s="661"/>
      <c r="F146" s="661"/>
      <c r="G146" s="661"/>
      <c r="H146" s="661"/>
      <c r="I146" s="661"/>
      <c r="J146" s="661"/>
      <c r="K146" s="661"/>
      <c r="L146" s="661"/>
      <c r="M146" s="661"/>
      <c r="N146" s="661"/>
      <c r="O146" s="661"/>
      <c r="P146" s="662"/>
    </row>
    <row r="147" spans="1:16" ht="16" x14ac:dyDescent="0.2">
      <c r="A147" s="675"/>
      <c r="B147" s="425" t="s">
        <v>661</v>
      </c>
      <c r="C147" s="95"/>
      <c r="D147" s="660"/>
      <c r="E147" s="661"/>
      <c r="F147" s="661"/>
      <c r="G147" s="661"/>
      <c r="H147" s="661"/>
      <c r="I147" s="661"/>
      <c r="J147" s="661"/>
      <c r="K147" s="661"/>
      <c r="L147" s="661"/>
      <c r="M147" s="661"/>
      <c r="N147" s="661"/>
      <c r="O147" s="661"/>
      <c r="P147" s="662"/>
    </row>
    <row r="148" spans="1:16" ht="16" x14ac:dyDescent="0.2">
      <c r="A148" s="675"/>
      <c r="B148" s="425" t="str">
        <f>+B54</f>
        <v>Other</v>
      </c>
      <c r="C148" s="106"/>
      <c r="D148" s="660"/>
      <c r="E148" s="661"/>
      <c r="F148" s="661"/>
      <c r="G148" s="661"/>
      <c r="H148" s="661"/>
      <c r="I148" s="661"/>
      <c r="J148" s="661"/>
      <c r="K148" s="661"/>
      <c r="L148" s="661"/>
      <c r="M148" s="661"/>
      <c r="N148" s="661"/>
      <c r="O148" s="661"/>
      <c r="P148" s="662"/>
    </row>
    <row r="149" spans="1:16" ht="16" x14ac:dyDescent="0.2">
      <c r="A149" s="675"/>
      <c r="B149" s="425" t="str">
        <f>+B55</f>
        <v>Other</v>
      </c>
      <c r="C149" s="106"/>
      <c r="D149" s="660"/>
      <c r="E149" s="661"/>
      <c r="F149" s="661"/>
      <c r="G149" s="661"/>
      <c r="H149" s="661"/>
      <c r="I149" s="661"/>
      <c r="J149" s="661"/>
      <c r="K149" s="661"/>
      <c r="L149" s="661"/>
      <c r="M149" s="661"/>
      <c r="N149" s="661"/>
      <c r="O149" s="661"/>
      <c r="P149" s="662"/>
    </row>
    <row r="150" spans="1:16" ht="17" thickBot="1" x14ac:dyDescent="0.25">
      <c r="A150" s="676"/>
      <c r="B150" s="426" t="str">
        <f>+B56</f>
        <v>Other</v>
      </c>
      <c r="C150" s="183"/>
      <c r="D150" s="664"/>
      <c r="E150" s="665"/>
      <c r="F150" s="665"/>
      <c r="G150" s="665"/>
      <c r="H150" s="665"/>
      <c r="I150" s="665"/>
      <c r="J150" s="665"/>
      <c r="K150" s="665"/>
      <c r="L150" s="665"/>
      <c r="M150" s="665"/>
      <c r="N150" s="665"/>
      <c r="O150" s="665"/>
      <c r="P150" s="666"/>
    </row>
    <row r="152" spans="1:16" ht="14" thickBot="1" x14ac:dyDescent="0.2"/>
    <row r="153" spans="1:16" ht="16" x14ac:dyDescent="0.2">
      <c r="A153" s="175"/>
      <c r="B153" s="178" t="s">
        <v>451</v>
      </c>
      <c r="C153" s="178"/>
      <c r="D153" s="177" t="s">
        <v>320</v>
      </c>
      <c r="E153" s="177" t="s">
        <v>321</v>
      </c>
      <c r="F153" s="177" t="s">
        <v>322</v>
      </c>
      <c r="G153" s="177" t="s">
        <v>323</v>
      </c>
      <c r="H153" s="177" t="s">
        <v>324</v>
      </c>
      <c r="I153" s="177" t="s">
        <v>325</v>
      </c>
      <c r="J153" s="177" t="s">
        <v>326</v>
      </c>
      <c r="K153" s="177" t="s">
        <v>327</v>
      </c>
      <c r="L153" s="177" t="s">
        <v>328</v>
      </c>
      <c r="M153" s="177" t="s">
        <v>329</v>
      </c>
      <c r="N153" s="177" t="s">
        <v>330</v>
      </c>
      <c r="O153" s="177" t="s">
        <v>331</v>
      </c>
      <c r="P153" s="179" t="s">
        <v>332</v>
      </c>
    </row>
    <row r="154" spans="1:16" ht="16" x14ac:dyDescent="0.2">
      <c r="A154" s="674" t="s">
        <v>500</v>
      </c>
      <c r="B154" s="431" t="s">
        <v>387</v>
      </c>
      <c r="C154" s="420"/>
      <c r="D154" s="432"/>
      <c r="E154" s="157"/>
      <c r="F154" s="157"/>
      <c r="G154" s="157"/>
      <c r="H154" s="157"/>
      <c r="I154" s="157"/>
      <c r="J154" s="157"/>
      <c r="K154" s="157"/>
      <c r="L154" s="157"/>
      <c r="M154" s="157"/>
      <c r="N154" s="157"/>
      <c r="O154" s="157"/>
      <c r="P154" s="433"/>
    </row>
    <row r="155" spans="1:16" ht="16" x14ac:dyDescent="0.2">
      <c r="A155" s="675"/>
      <c r="B155" s="425" t="s">
        <v>645</v>
      </c>
      <c r="C155" s="103"/>
      <c r="D155" s="231">
        <v>0</v>
      </c>
      <c r="E155" s="231">
        <v>0</v>
      </c>
      <c r="F155" s="231">
        <v>0</v>
      </c>
      <c r="G155" s="231">
        <v>0</v>
      </c>
      <c r="H155" s="231">
        <v>0</v>
      </c>
      <c r="I155" s="231">
        <v>0</v>
      </c>
      <c r="J155" s="231">
        <v>0</v>
      </c>
      <c r="K155" s="231">
        <v>0</v>
      </c>
      <c r="L155" s="231">
        <v>0</v>
      </c>
      <c r="M155" s="231">
        <v>0</v>
      </c>
      <c r="N155" s="231">
        <v>0</v>
      </c>
      <c r="O155" s="231">
        <v>0</v>
      </c>
      <c r="P155" s="201">
        <f t="shared" ref="P155:P165" si="5">SUM(D155:O155)</f>
        <v>0</v>
      </c>
    </row>
    <row r="156" spans="1:16" ht="16" x14ac:dyDescent="0.2">
      <c r="A156" s="675"/>
      <c r="B156" s="425" t="s">
        <v>646</v>
      </c>
      <c r="C156" s="103"/>
      <c r="D156" s="231">
        <v>0</v>
      </c>
      <c r="E156" s="231">
        <v>0</v>
      </c>
      <c r="F156" s="231">
        <v>0</v>
      </c>
      <c r="G156" s="231">
        <v>0</v>
      </c>
      <c r="H156" s="231">
        <v>0</v>
      </c>
      <c r="I156" s="231">
        <v>0</v>
      </c>
      <c r="J156" s="231">
        <v>0</v>
      </c>
      <c r="K156" s="231">
        <v>0</v>
      </c>
      <c r="L156" s="231">
        <v>0</v>
      </c>
      <c r="M156" s="231">
        <v>0</v>
      </c>
      <c r="N156" s="231">
        <v>0</v>
      </c>
      <c r="O156" s="231">
        <v>0</v>
      </c>
      <c r="P156" s="201">
        <f t="shared" si="5"/>
        <v>0</v>
      </c>
    </row>
    <row r="157" spans="1:16" ht="16" x14ac:dyDescent="0.2">
      <c r="A157" s="675"/>
      <c r="B157" s="425" t="s">
        <v>647</v>
      </c>
      <c r="C157" s="103"/>
      <c r="D157" s="231">
        <v>0</v>
      </c>
      <c r="E157" s="231">
        <v>0</v>
      </c>
      <c r="F157" s="231">
        <v>0</v>
      </c>
      <c r="G157" s="231">
        <v>0</v>
      </c>
      <c r="H157" s="231">
        <v>0</v>
      </c>
      <c r="I157" s="231">
        <v>0</v>
      </c>
      <c r="J157" s="231">
        <v>0</v>
      </c>
      <c r="K157" s="231">
        <v>0</v>
      </c>
      <c r="L157" s="231">
        <v>0</v>
      </c>
      <c r="M157" s="231">
        <v>0</v>
      </c>
      <c r="N157" s="231">
        <v>0</v>
      </c>
      <c r="O157" s="231">
        <v>0</v>
      </c>
      <c r="P157" s="201">
        <f t="shared" si="5"/>
        <v>0</v>
      </c>
    </row>
    <row r="158" spans="1:16" ht="16" x14ac:dyDescent="0.2">
      <c r="A158" s="675"/>
      <c r="B158" s="425" t="s">
        <v>367</v>
      </c>
      <c r="C158" s="103"/>
      <c r="D158" s="231">
        <v>0</v>
      </c>
      <c r="E158" s="231">
        <v>0</v>
      </c>
      <c r="F158" s="231">
        <v>0</v>
      </c>
      <c r="G158" s="231">
        <v>0</v>
      </c>
      <c r="H158" s="231">
        <v>0</v>
      </c>
      <c r="I158" s="231">
        <v>0</v>
      </c>
      <c r="J158" s="231">
        <v>0</v>
      </c>
      <c r="K158" s="231">
        <v>0</v>
      </c>
      <c r="L158" s="231">
        <v>0</v>
      </c>
      <c r="M158" s="231">
        <v>0</v>
      </c>
      <c r="N158" s="231">
        <v>0</v>
      </c>
      <c r="O158" s="231">
        <v>0</v>
      </c>
      <c r="P158" s="201">
        <f t="shared" si="5"/>
        <v>0</v>
      </c>
    </row>
    <row r="159" spans="1:16" ht="16" x14ac:dyDescent="0.2">
      <c r="A159" s="675"/>
      <c r="B159" s="425" t="s">
        <v>648</v>
      </c>
      <c r="C159" s="103"/>
      <c r="D159" s="231">
        <v>0</v>
      </c>
      <c r="E159" s="231">
        <v>0</v>
      </c>
      <c r="F159" s="231">
        <v>0</v>
      </c>
      <c r="G159" s="231">
        <v>0</v>
      </c>
      <c r="H159" s="231">
        <v>0</v>
      </c>
      <c r="I159" s="231">
        <v>0</v>
      </c>
      <c r="J159" s="231">
        <v>0</v>
      </c>
      <c r="K159" s="231">
        <v>0</v>
      </c>
      <c r="L159" s="231">
        <v>0</v>
      </c>
      <c r="M159" s="231">
        <v>0</v>
      </c>
      <c r="N159" s="231">
        <v>0</v>
      </c>
      <c r="O159" s="231">
        <v>0</v>
      </c>
      <c r="P159" s="201">
        <f t="shared" si="5"/>
        <v>0</v>
      </c>
    </row>
    <row r="160" spans="1:16" ht="16" x14ac:dyDescent="0.2">
      <c r="A160" s="675"/>
      <c r="B160" s="425" t="s">
        <v>649</v>
      </c>
      <c r="C160" s="103"/>
      <c r="D160" s="231">
        <v>0</v>
      </c>
      <c r="E160" s="231">
        <v>0</v>
      </c>
      <c r="F160" s="231">
        <v>0</v>
      </c>
      <c r="G160" s="231">
        <v>0</v>
      </c>
      <c r="H160" s="231">
        <v>0</v>
      </c>
      <c r="I160" s="231">
        <v>0</v>
      </c>
      <c r="J160" s="231">
        <v>0</v>
      </c>
      <c r="K160" s="231">
        <v>0</v>
      </c>
      <c r="L160" s="231">
        <v>0</v>
      </c>
      <c r="M160" s="231">
        <v>0</v>
      </c>
      <c r="N160" s="231">
        <v>0</v>
      </c>
      <c r="O160" s="231">
        <v>0</v>
      </c>
      <c r="P160" s="201">
        <f t="shared" si="5"/>
        <v>0</v>
      </c>
    </row>
    <row r="161" spans="1:16" ht="16" x14ac:dyDescent="0.2">
      <c r="A161" s="675"/>
      <c r="B161" s="425" t="s">
        <v>650</v>
      </c>
      <c r="C161" s="103"/>
      <c r="D161" s="231">
        <v>0</v>
      </c>
      <c r="E161" s="231">
        <v>0</v>
      </c>
      <c r="F161" s="231">
        <v>0</v>
      </c>
      <c r="G161" s="231">
        <v>0</v>
      </c>
      <c r="H161" s="231">
        <v>0</v>
      </c>
      <c r="I161" s="231">
        <v>0</v>
      </c>
      <c r="J161" s="231">
        <v>0</v>
      </c>
      <c r="K161" s="231">
        <v>0</v>
      </c>
      <c r="L161" s="231">
        <v>0</v>
      </c>
      <c r="M161" s="231">
        <v>0</v>
      </c>
      <c r="N161" s="231">
        <v>0</v>
      </c>
      <c r="O161" s="231">
        <v>0</v>
      </c>
      <c r="P161" s="201">
        <f t="shared" si="5"/>
        <v>0</v>
      </c>
    </row>
    <row r="162" spans="1:16" ht="16" x14ac:dyDescent="0.2">
      <c r="A162" s="675"/>
      <c r="B162" s="425" t="s">
        <v>651</v>
      </c>
      <c r="C162" s="103"/>
      <c r="D162" s="231">
        <v>0</v>
      </c>
      <c r="E162" s="231">
        <v>0</v>
      </c>
      <c r="F162" s="231">
        <v>0</v>
      </c>
      <c r="G162" s="231">
        <v>0</v>
      </c>
      <c r="H162" s="231">
        <v>0</v>
      </c>
      <c r="I162" s="231">
        <v>0</v>
      </c>
      <c r="J162" s="231">
        <v>0</v>
      </c>
      <c r="K162" s="231">
        <v>0</v>
      </c>
      <c r="L162" s="231">
        <v>0</v>
      </c>
      <c r="M162" s="231">
        <v>0</v>
      </c>
      <c r="N162" s="231">
        <v>0</v>
      </c>
      <c r="O162" s="231">
        <v>0</v>
      </c>
      <c r="P162" s="201">
        <f t="shared" si="5"/>
        <v>0</v>
      </c>
    </row>
    <row r="163" spans="1:16" ht="16" x14ac:dyDescent="0.2">
      <c r="A163" s="675"/>
      <c r="B163" s="425" t="s">
        <v>606</v>
      </c>
      <c r="C163" s="480"/>
      <c r="D163" s="231">
        <v>0</v>
      </c>
      <c r="E163" s="231">
        <v>0</v>
      </c>
      <c r="F163" s="231">
        <v>0</v>
      </c>
      <c r="G163" s="231">
        <v>0</v>
      </c>
      <c r="H163" s="231">
        <v>0</v>
      </c>
      <c r="I163" s="231">
        <v>0</v>
      </c>
      <c r="J163" s="231">
        <v>0</v>
      </c>
      <c r="K163" s="231">
        <v>0</v>
      </c>
      <c r="L163" s="231">
        <v>0</v>
      </c>
      <c r="M163" s="231">
        <v>0</v>
      </c>
      <c r="N163" s="231">
        <v>0</v>
      </c>
      <c r="O163" s="231">
        <v>0</v>
      </c>
      <c r="P163" s="201">
        <f t="shared" si="5"/>
        <v>0</v>
      </c>
    </row>
    <row r="164" spans="1:16" ht="16" x14ac:dyDescent="0.2">
      <c r="A164" s="675"/>
      <c r="B164" s="425" t="s">
        <v>652</v>
      </c>
      <c r="C164" s="95"/>
      <c r="D164" s="231">
        <v>0</v>
      </c>
      <c r="E164" s="231">
        <v>0</v>
      </c>
      <c r="F164" s="231">
        <v>0</v>
      </c>
      <c r="G164" s="231">
        <v>0</v>
      </c>
      <c r="H164" s="231">
        <v>0</v>
      </c>
      <c r="I164" s="231">
        <v>0</v>
      </c>
      <c r="J164" s="231">
        <v>0</v>
      </c>
      <c r="K164" s="231">
        <v>0</v>
      </c>
      <c r="L164" s="231">
        <v>0</v>
      </c>
      <c r="M164" s="231">
        <v>0</v>
      </c>
      <c r="N164" s="231">
        <v>0</v>
      </c>
      <c r="O164" s="231">
        <v>0</v>
      </c>
      <c r="P164" s="201">
        <f t="shared" si="5"/>
        <v>0</v>
      </c>
    </row>
    <row r="165" spans="1:16" ht="16" x14ac:dyDescent="0.2">
      <c r="A165" s="675"/>
      <c r="B165" s="425" t="s">
        <v>653</v>
      </c>
      <c r="C165" s="103"/>
      <c r="D165" s="231">
        <v>0</v>
      </c>
      <c r="E165" s="231">
        <v>0</v>
      </c>
      <c r="F165" s="231">
        <v>0</v>
      </c>
      <c r="G165" s="231">
        <v>0</v>
      </c>
      <c r="H165" s="231">
        <v>0</v>
      </c>
      <c r="I165" s="231">
        <v>0</v>
      </c>
      <c r="J165" s="231">
        <v>0</v>
      </c>
      <c r="K165" s="231">
        <v>0</v>
      </c>
      <c r="L165" s="231">
        <v>0</v>
      </c>
      <c r="M165" s="231">
        <v>0</v>
      </c>
      <c r="N165" s="231">
        <v>0</v>
      </c>
      <c r="O165" s="231">
        <v>0</v>
      </c>
      <c r="P165" s="201">
        <f t="shared" si="5"/>
        <v>0</v>
      </c>
    </row>
    <row r="166" spans="1:16" ht="16" x14ac:dyDescent="0.2">
      <c r="A166" s="675"/>
      <c r="B166" s="425" t="s">
        <v>654</v>
      </c>
      <c r="C166" s="103"/>
      <c r="D166" s="428"/>
      <c r="E166" s="429"/>
      <c r="F166" s="429"/>
      <c r="G166" s="429"/>
      <c r="H166" s="429"/>
      <c r="I166" s="429"/>
      <c r="J166" s="429"/>
      <c r="K166" s="429"/>
      <c r="L166" s="429"/>
      <c r="M166" s="429"/>
      <c r="N166" s="429"/>
      <c r="O166" s="429"/>
      <c r="P166" s="430"/>
    </row>
    <row r="167" spans="1:16" ht="16" x14ac:dyDescent="0.2">
      <c r="A167" s="675"/>
      <c r="B167" s="425" t="s">
        <v>569</v>
      </c>
      <c r="C167" s="103"/>
      <c r="D167" s="231">
        <v>0</v>
      </c>
      <c r="E167" s="231">
        <v>0</v>
      </c>
      <c r="F167" s="231">
        <v>0</v>
      </c>
      <c r="G167" s="231">
        <v>0</v>
      </c>
      <c r="H167" s="231">
        <v>0</v>
      </c>
      <c r="I167" s="231">
        <v>0</v>
      </c>
      <c r="J167" s="231">
        <v>0</v>
      </c>
      <c r="K167" s="231">
        <v>0</v>
      </c>
      <c r="L167" s="231">
        <v>0</v>
      </c>
      <c r="M167" s="231">
        <v>0</v>
      </c>
      <c r="N167" s="231">
        <v>0</v>
      </c>
      <c r="O167" s="231">
        <v>0</v>
      </c>
      <c r="P167" s="201">
        <f t="shared" ref="P167:P183" si="6">SUM(D167:O167)</f>
        <v>0</v>
      </c>
    </row>
    <row r="168" spans="1:16" ht="16" x14ac:dyDescent="0.2">
      <c r="A168" s="675"/>
      <c r="B168" s="425" t="s">
        <v>570</v>
      </c>
      <c r="C168" s="103"/>
      <c r="D168" s="231">
        <v>0</v>
      </c>
      <c r="E168" s="231">
        <v>0</v>
      </c>
      <c r="F168" s="231">
        <v>0</v>
      </c>
      <c r="G168" s="231">
        <v>0</v>
      </c>
      <c r="H168" s="231">
        <v>0</v>
      </c>
      <c r="I168" s="231">
        <v>0</v>
      </c>
      <c r="J168" s="231">
        <v>0</v>
      </c>
      <c r="K168" s="231">
        <v>0</v>
      </c>
      <c r="L168" s="231">
        <v>0</v>
      </c>
      <c r="M168" s="231">
        <v>0</v>
      </c>
      <c r="N168" s="231">
        <v>0</v>
      </c>
      <c r="O168" s="231">
        <v>0</v>
      </c>
      <c r="P168" s="201">
        <f t="shared" si="6"/>
        <v>0</v>
      </c>
    </row>
    <row r="169" spans="1:16" ht="16" x14ac:dyDescent="0.2">
      <c r="A169" s="675"/>
      <c r="B169" s="425" t="s">
        <v>571</v>
      </c>
      <c r="C169" s="103"/>
      <c r="D169" s="231">
        <v>0</v>
      </c>
      <c r="E169" s="231">
        <v>0</v>
      </c>
      <c r="F169" s="231">
        <v>0</v>
      </c>
      <c r="G169" s="231">
        <v>0</v>
      </c>
      <c r="H169" s="231">
        <v>0</v>
      </c>
      <c r="I169" s="231">
        <v>0</v>
      </c>
      <c r="J169" s="231">
        <v>0</v>
      </c>
      <c r="K169" s="231">
        <v>0</v>
      </c>
      <c r="L169" s="231">
        <v>0</v>
      </c>
      <c r="M169" s="231">
        <v>0</v>
      </c>
      <c r="N169" s="231">
        <v>0</v>
      </c>
      <c r="O169" s="231">
        <v>0</v>
      </c>
      <c r="P169" s="201">
        <f t="shared" si="6"/>
        <v>0</v>
      </c>
    </row>
    <row r="170" spans="1:16" ht="16" x14ac:dyDescent="0.2">
      <c r="A170" s="675"/>
      <c r="B170" s="425" t="s">
        <v>655</v>
      </c>
      <c r="C170" s="103"/>
      <c r="D170" s="231">
        <v>0</v>
      </c>
      <c r="E170" s="231">
        <v>0</v>
      </c>
      <c r="F170" s="231">
        <v>0</v>
      </c>
      <c r="G170" s="231">
        <v>0</v>
      </c>
      <c r="H170" s="231">
        <v>0</v>
      </c>
      <c r="I170" s="231">
        <v>0</v>
      </c>
      <c r="J170" s="231">
        <v>0</v>
      </c>
      <c r="K170" s="231">
        <v>0</v>
      </c>
      <c r="L170" s="231">
        <v>0</v>
      </c>
      <c r="M170" s="231">
        <v>0</v>
      </c>
      <c r="N170" s="231">
        <v>0</v>
      </c>
      <c r="O170" s="231">
        <v>0</v>
      </c>
      <c r="P170" s="201">
        <f t="shared" si="6"/>
        <v>0</v>
      </c>
    </row>
    <row r="171" spans="1:16" ht="16" x14ac:dyDescent="0.2">
      <c r="A171" s="675"/>
      <c r="B171" s="425" t="s">
        <v>656</v>
      </c>
      <c r="C171" s="103"/>
      <c r="D171" s="231">
        <v>0</v>
      </c>
      <c r="E171" s="231">
        <v>0</v>
      </c>
      <c r="F171" s="231">
        <v>0</v>
      </c>
      <c r="G171" s="231">
        <v>0</v>
      </c>
      <c r="H171" s="231">
        <v>0</v>
      </c>
      <c r="I171" s="231">
        <v>0</v>
      </c>
      <c r="J171" s="231">
        <v>0</v>
      </c>
      <c r="K171" s="231">
        <v>0</v>
      </c>
      <c r="L171" s="231">
        <v>0</v>
      </c>
      <c r="M171" s="231">
        <v>0</v>
      </c>
      <c r="N171" s="231">
        <v>0</v>
      </c>
      <c r="O171" s="231">
        <v>0</v>
      </c>
      <c r="P171" s="201">
        <f t="shared" si="6"/>
        <v>0</v>
      </c>
    </row>
    <row r="172" spans="1:16" ht="16" x14ac:dyDescent="0.2">
      <c r="A172" s="675"/>
      <c r="B172" s="425" t="s">
        <v>372</v>
      </c>
      <c r="C172" s="103"/>
      <c r="D172" s="231">
        <v>0</v>
      </c>
      <c r="E172" s="231">
        <v>0</v>
      </c>
      <c r="F172" s="231">
        <v>0</v>
      </c>
      <c r="G172" s="231">
        <v>0</v>
      </c>
      <c r="H172" s="231">
        <v>0</v>
      </c>
      <c r="I172" s="231">
        <v>0</v>
      </c>
      <c r="J172" s="231">
        <v>0</v>
      </c>
      <c r="K172" s="231">
        <v>0</v>
      </c>
      <c r="L172" s="231">
        <v>0</v>
      </c>
      <c r="M172" s="231">
        <v>0</v>
      </c>
      <c r="N172" s="231">
        <v>0</v>
      </c>
      <c r="O172" s="231">
        <v>0</v>
      </c>
      <c r="P172" s="201">
        <f t="shared" si="6"/>
        <v>0</v>
      </c>
    </row>
    <row r="173" spans="1:16" ht="16" x14ac:dyDescent="0.2">
      <c r="A173" s="675"/>
      <c r="B173" s="425" t="s">
        <v>373</v>
      </c>
      <c r="C173" s="103"/>
      <c r="D173" s="231">
        <v>0</v>
      </c>
      <c r="E173" s="231">
        <v>0</v>
      </c>
      <c r="F173" s="231">
        <v>0</v>
      </c>
      <c r="G173" s="231">
        <v>0</v>
      </c>
      <c r="H173" s="231">
        <v>0</v>
      </c>
      <c r="I173" s="231">
        <v>0</v>
      </c>
      <c r="J173" s="231">
        <v>0</v>
      </c>
      <c r="K173" s="231">
        <v>0</v>
      </c>
      <c r="L173" s="231">
        <v>0</v>
      </c>
      <c r="M173" s="231">
        <v>0</v>
      </c>
      <c r="N173" s="231">
        <v>0</v>
      </c>
      <c r="O173" s="231">
        <v>0</v>
      </c>
      <c r="P173" s="201">
        <f t="shared" si="6"/>
        <v>0</v>
      </c>
    </row>
    <row r="174" spans="1:16" ht="16" x14ac:dyDescent="0.2">
      <c r="A174" s="675"/>
      <c r="B174" s="425" t="s">
        <v>657</v>
      </c>
      <c r="C174" s="103"/>
      <c r="D174" s="231">
        <v>0</v>
      </c>
      <c r="E174" s="231">
        <v>0</v>
      </c>
      <c r="F174" s="231">
        <v>0</v>
      </c>
      <c r="G174" s="231">
        <v>0</v>
      </c>
      <c r="H174" s="231">
        <v>0</v>
      </c>
      <c r="I174" s="231">
        <v>0</v>
      </c>
      <c r="J174" s="231">
        <v>0</v>
      </c>
      <c r="K174" s="231">
        <v>0</v>
      </c>
      <c r="L174" s="231">
        <v>0</v>
      </c>
      <c r="M174" s="231">
        <v>0</v>
      </c>
      <c r="N174" s="231">
        <v>0</v>
      </c>
      <c r="O174" s="231">
        <v>0</v>
      </c>
      <c r="P174" s="201">
        <f t="shared" si="6"/>
        <v>0</v>
      </c>
    </row>
    <row r="175" spans="1:16" ht="16" x14ac:dyDescent="0.2">
      <c r="A175" s="675"/>
      <c r="B175" s="425" t="s">
        <v>658</v>
      </c>
      <c r="C175" s="103"/>
      <c r="D175" s="231">
        <v>0</v>
      </c>
      <c r="E175" s="231">
        <v>0</v>
      </c>
      <c r="F175" s="231">
        <v>0</v>
      </c>
      <c r="G175" s="231">
        <v>0</v>
      </c>
      <c r="H175" s="231">
        <v>0</v>
      </c>
      <c r="I175" s="231">
        <v>0</v>
      </c>
      <c r="J175" s="231">
        <v>0</v>
      </c>
      <c r="K175" s="231">
        <v>0</v>
      </c>
      <c r="L175" s="231">
        <v>0</v>
      </c>
      <c r="M175" s="231">
        <v>0</v>
      </c>
      <c r="N175" s="231">
        <v>0</v>
      </c>
      <c r="O175" s="231">
        <v>0</v>
      </c>
      <c r="P175" s="201">
        <f t="shared" si="6"/>
        <v>0</v>
      </c>
    </row>
    <row r="176" spans="1:16" ht="16" x14ac:dyDescent="0.2">
      <c r="A176" s="675"/>
      <c r="B176" s="425" t="s">
        <v>659</v>
      </c>
      <c r="C176" s="103"/>
      <c r="D176" s="231">
        <v>0</v>
      </c>
      <c r="E176" s="231">
        <v>0</v>
      </c>
      <c r="F176" s="231">
        <v>0</v>
      </c>
      <c r="G176" s="231">
        <v>0</v>
      </c>
      <c r="H176" s="231">
        <v>0</v>
      </c>
      <c r="I176" s="231">
        <v>0</v>
      </c>
      <c r="J176" s="231">
        <v>0</v>
      </c>
      <c r="K176" s="231">
        <v>0</v>
      </c>
      <c r="L176" s="231">
        <v>0</v>
      </c>
      <c r="M176" s="231">
        <v>0</v>
      </c>
      <c r="N176" s="231">
        <v>0</v>
      </c>
      <c r="O176" s="231">
        <v>0</v>
      </c>
      <c r="P176" s="201">
        <f t="shared" si="6"/>
        <v>0</v>
      </c>
    </row>
    <row r="177" spans="1:16" ht="16" x14ac:dyDescent="0.2">
      <c r="A177" s="675"/>
      <c r="B177" s="425" t="s">
        <v>660</v>
      </c>
      <c r="C177" s="103"/>
      <c r="D177" s="231">
        <v>0</v>
      </c>
      <c r="E177" s="231">
        <v>0</v>
      </c>
      <c r="F177" s="231">
        <v>0</v>
      </c>
      <c r="G177" s="231">
        <v>0</v>
      </c>
      <c r="H177" s="231">
        <v>0</v>
      </c>
      <c r="I177" s="231">
        <v>0</v>
      </c>
      <c r="J177" s="231">
        <v>0</v>
      </c>
      <c r="K177" s="231">
        <v>0</v>
      </c>
      <c r="L177" s="231">
        <v>0</v>
      </c>
      <c r="M177" s="231">
        <v>0</v>
      </c>
      <c r="N177" s="231">
        <v>0</v>
      </c>
      <c r="O177" s="231">
        <v>0</v>
      </c>
      <c r="P177" s="201">
        <f t="shared" si="6"/>
        <v>0</v>
      </c>
    </row>
    <row r="178" spans="1:16" ht="16" x14ac:dyDescent="0.2">
      <c r="A178" s="675"/>
      <c r="B178" s="425" t="s">
        <v>376</v>
      </c>
      <c r="C178" s="103"/>
      <c r="D178" s="231">
        <v>0</v>
      </c>
      <c r="E178" s="231">
        <v>0</v>
      </c>
      <c r="F178" s="231">
        <v>0</v>
      </c>
      <c r="G178" s="231">
        <v>0</v>
      </c>
      <c r="H178" s="231">
        <v>0</v>
      </c>
      <c r="I178" s="231">
        <v>0</v>
      </c>
      <c r="J178" s="231">
        <v>0</v>
      </c>
      <c r="K178" s="231">
        <v>0</v>
      </c>
      <c r="L178" s="231">
        <v>0</v>
      </c>
      <c r="M178" s="231">
        <v>0</v>
      </c>
      <c r="N178" s="231">
        <v>0</v>
      </c>
      <c r="O178" s="231">
        <v>0</v>
      </c>
      <c r="P178" s="201">
        <f t="shared" si="6"/>
        <v>0</v>
      </c>
    </row>
    <row r="179" spans="1:16" ht="16" x14ac:dyDescent="0.2">
      <c r="A179" s="675"/>
      <c r="B179" s="425" t="s">
        <v>661</v>
      </c>
      <c r="C179" s="103"/>
      <c r="D179" s="231">
        <v>0</v>
      </c>
      <c r="E179" s="231">
        <v>0</v>
      </c>
      <c r="F179" s="231">
        <v>0</v>
      </c>
      <c r="G179" s="231">
        <v>0</v>
      </c>
      <c r="H179" s="231">
        <v>0</v>
      </c>
      <c r="I179" s="231">
        <v>0</v>
      </c>
      <c r="J179" s="231">
        <v>0</v>
      </c>
      <c r="K179" s="231">
        <v>0</v>
      </c>
      <c r="L179" s="231">
        <v>0</v>
      </c>
      <c r="M179" s="231">
        <v>0</v>
      </c>
      <c r="N179" s="231">
        <v>0</v>
      </c>
      <c r="O179" s="231">
        <v>0</v>
      </c>
      <c r="P179" s="201">
        <f t="shared" si="6"/>
        <v>0</v>
      </c>
    </row>
    <row r="180" spans="1:16" ht="16" x14ac:dyDescent="0.2">
      <c r="A180" s="675"/>
      <c r="B180" s="427" t="str">
        <f>+B54</f>
        <v>Other</v>
      </c>
      <c r="C180" s="103"/>
      <c r="D180" s="231">
        <v>0</v>
      </c>
      <c r="E180" s="231">
        <v>0</v>
      </c>
      <c r="F180" s="231">
        <v>0</v>
      </c>
      <c r="G180" s="231">
        <v>0</v>
      </c>
      <c r="H180" s="231">
        <v>0</v>
      </c>
      <c r="I180" s="231">
        <v>0</v>
      </c>
      <c r="J180" s="231">
        <v>0</v>
      </c>
      <c r="K180" s="231">
        <v>0</v>
      </c>
      <c r="L180" s="231">
        <v>0</v>
      </c>
      <c r="M180" s="231">
        <v>0</v>
      </c>
      <c r="N180" s="231">
        <v>0</v>
      </c>
      <c r="O180" s="231">
        <v>0</v>
      </c>
      <c r="P180" s="201">
        <f t="shared" si="6"/>
        <v>0</v>
      </c>
    </row>
    <row r="181" spans="1:16" ht="16" x14ac:dyDescent="0.2">
      <c r="A181" s="675"/>
      <c r="B181" s="427" t="str">
        <f>+B55</f>
        <v>Other</v>
      </c>
      <c r="C181" s="103"/>
      <c r="D181" s="231">
        <v>0</v>
      </c>
      <c r="E181" s="231">
        <v>0</v>
      </c>
      <c r="F181" s="231">
        <v>0</v>
      </c>
      <c r="G181" s="231">
        <v>0</v>
      </c>
      <c r="H181" s="231">
        <v>0</v>
      </c>
      <c r="I181" s="231">
        <v>0</v>
      </c>
      <c r="J181" s="231">
        <v>0</v>
      </c>
      <c r="K181" s="231">
        <v>0</v>
      </c>
      <c r="L181" s="231">
        <v>0</v>
      </c>
      <c r="M181" s="231">
        <v>0</v>
      </c>
      <c r="N181" s="231">
        <v>0</v>
      </c>
      <c r="O181" s="231">
        <v>0</v>
      </c>
      <c r="P181" s="201">
        <f t="shared" si="6"/>
        <v>0</v>
      </c>
    </row>
    <row r="182" spans="1:16" ht="16" x14ac:dyDescent="0.2">
      <c r="A182" s="675"/>
      <c r="B182" s="427" t="str">
        <f>+B56</f>
        <v>Other</v>
      </c>
      <c r="C182" s="103"/>
      <c r="D182" s="231">
        <v>0</v>
      </c>
      <c r="E182" s="231">
        <v>0</v>
      </c>
      <c r="F182" s="231">
        <v>0</v>
      </c>
      <c r="G182" s="231">
        <v>0</v>
      </c>
      <c r="H182" s="231">
        <v>0</v>
      </c>
      <c r="I182" s="231">
        <v>0</v>
      </c>
      <c r="J182" s="231">
        <v>0</v>
      </c>
      <c r="K182" s="231">
        <v>0</v>
      </c>
      <c r="L182" s="231">
        <v>0</v>
      </c>
      <c r="M182" s="231">
        <v>0</v>
      </c>
      <c r="N182" s="231">
        <v>0</v>
      </c>
      <c r="O182" s="231">
        <v>0</v>
      </c>
      <c r="P182" s="201">
        <f t="shared" si="6"/>
        <v>0</v>
      </c>
    </row>
    <row r="183" spans="1:16" ht="16" x14ac:dyDescent="0.2">
      <c r="A183" s="677"/>
      <c r="B183" s="101" t="s">
        <v>410</v>
      </c>
      <c r="C183" s="101"/>
      <c r="D183" s="97">
        <f t="shared" ref="D183:O183" si="7">SUM(D155:D182)</f>
        <v>0</v>
      </c>
      <c r="E183" s="97">
        <f t="shared" si="7"/>
        <v>0</v>
      </c>
      <c r="F183" s="97">
        <f t="shared" si="7"/>
        <v>0</v>
      </c>
      <c r="G183" s="97">
        <f t="shared" si="7"/>
        <v>0</v>
      </c>
      <c r="H183" s="97">
        <f t="shared" si="7"/>
        <v>0</v>
      </c>
      <c r="I183" s="97">
        <f t="shared" si="7"/>
        <v>0</v>
      </c>
      <c r="J183" s="97">
        <f t="shared" si="7"/>
        <v>0</v>
      </c>
      <c r="K183" s="97">
        <f t="shared" si="7"/>
        <v>0</v>
      </c>
      <c r="L183" s="97">
        <f t="shared" si="7"/>
        <v>0</v>
      </c>
      <c r="M183" s="97">
        <f t="shared" si="7"/>
        <v>0</v>
      </c>
      <c r="N183" s="97">
        <f t="shared" si="7"/>
        <v>0</v>
      </c>
      <c r="O183" s="97">
        <f t="shared" si="7"/>
        <v>0</v>
      </c>
      <c r="P183" s="201">
        <f t="shared" si="6"/>
        <v>0</v>
      </c>
    </row>
    <row r="184" spans="1:16" x14ac:dyDescent="0.15">
      <c r="A184" s="180"/>
      <c r="B184" s="56"/>
      <c r="C184" s="56"/>
      <c r="D184" s="357"/>
      <c r="E184" s="357"/>
      <c r="F184" s="357"/>
      <c r="G184" s="357"/>
      <c r="H184" s="357"/>
      <c r="I184" s="357"/>
      <c r="J184" s="357"/>
      <c r="K184" s="357"/>
      <c r="L184" s="357"/>
      <c r="M184" s="357"/>
      <c r="N184" s="357"/>
      <c r="O184" s="357"/>
      <c r="P184" s="453"/>
    </row>
    <row r="185" spans="1:16" ht="16" x14ac:dyDescent="0.2">
      <c r="A185" s="674" t="s">
        <v>501</v>
      </c>
      <c r="B185" s="199" t="s">
        <v>691</v>
      </c>
      <c r="C185" s="199"/>
      <c r="D185" s="56"/>
      <c r="E185" s="56"/>
      <c r="F185" s="56"/>
      <c r="G185" s="56"/>
      <c r="H185" s="56"/>
      <c r="I185" s="56"/>
      <c r="J185" s="56"/>
      <c r="K185" s="56"/>
      <c r="L185" s="56"/>
      <c r="M185" s="56"/>
      <c r="N185" s="56"/>
      <c r="O185" s="56"/>
      <c r="P185" s="182"/>
    </row>
    <row r="186" spans="1:16" ht="16" x14ac:dyDescent="0.2">
      <c r="A186" s="675"/>
      <c r="B186" s="425" t="s">
        <v>645</v>
      </c>
      <c r="C186" s="95"/>
      <c r="D186" s="660"/>
      <c r="E186" s="661"/>
      <c r="F186" s="661"/>
      <c r="G186" s="661"/>
      <c r="H186" s="661"/>
      <c r="I186" s="661"/>
      <c r="J186" s="661"/>
      <c r="K186" s="661"/>
      <c r="L186" s="661"/>
      <c r="M186" s="661"/>
      <c r="N186" s="661"/>
      <c r="O186" s="661"/>
      <c r="P186" s="662"/>
    </row>
    <row r="187" spans="1:16" ht="16" x14ac:dyDescent="0.2">
      <c r="A187" s="675"/>
      <c r="B187" s="425" t="s">
        <v>646</v>
      </c>
      <c r="C187" s="95"/>
      <c r="D187" s="660"/>
      <c r="E187" s="661"/>
      <c r="F187" s="661"/>
      <c r="G187" s="661"/>
      <c r="H187" s="661"/>
      <c r="I187" s="661"/>
      <c r="J187" s="661"/>
      <c r="K187" s="661"/>
      <c r="L187" s="661"/>
      <c r="M187" s="661"/>
      <c r="N187" s="661"/>
      <c r="O187" s="661"/>
      <c r="P187" s="662"/>
    </row>
    <row r="188" spans="1:16" ht="16" x14ac:dyDescent="0.2">
      <c r="A188" s="675"/>
      <c r="B188" s="425" t="s">
        <v>647</v>
      </c>
      <c r="C188" s="95"/>
      <c r="D188" s="660"/>
      <c r="E188" s="661"/>
      <c r="F188" s="661"/>
      <c r="G188" s="661"/>
      <c r="H188" s="661"/>
      <c r="I188" s="661"/>
      <c r="J188" s="661"/>
      <c r="K188" s="661"/>
      <c r="L188" s="661"/>
      <c r="M188" s="661"/>
      <c r="N188" s="661"/>
      <c r="O188" s="661"/>
      <c r="P188" s="662"/>
    </row>
    <row r="189" spans="1:16" ht="16" x14ac:dyDescent="0.2">
      <c r="A189" s="675"/>
      <c r="B189" s="425" t="s">
        <v>367</v>
      </c>
      <c r="C189" s="95"/>
      <c r="D189" s="660"/>
      <c r="E189" s="661"/>
      <c r="F189" s="661"/>
      <c r="G189" s="661"/>
      <c r="H189" s="661"/>
      <c r="I189" s="661"/>
      <c r="J189" s="661"/>
      <c r="K189" s="661"/>
      <c r="L189" s="661"/>
      <c r="M189" s="661"/>
      <c r="N189" s="661"/>
      <c r="O189" s="661"/>
      <c r="P189" s="662"/>
    </row>
    <row r="190" spans="1:16" ht="16" x14ac:dyDescent="0.2">
      <c r="A190" s="675"/>
      <c r="B190" s="425" t="s">
        <v>648</v>
      </c>
      <c r="C190" s="95"/>
      <c r="D190" s="660"/>
      <c r="E190" s="661"/>
      <c r="F190" s="661"/>
      <c r="G190" s="661"/>
      <c r="H190" s="661"/>
      <c r="I190" s="661"/>
      <c r="J190" s="661"/>
      <c r="K190" s="661"/>
      <c r="L190" s="661"/>
      <c r="M190" s="661"/>
      <c r="N190" s="661"/>
      <c r="O190" s="661"/>
      <c r="P190" s="662"/>
    </row>
    <row r="191" spans="1:16" ht="16" x14ac:dyDescent="0.2">
      <c r="A191" s="675"/>
      <c r="B191" s="425" t="s">
        <v>649</v>
      </c>
      <c r="C191" s="95"/>
      <c r="D191" s="660"/>
      <c r="E191" s="661"/>
      <c r="F191" s="661"/>
      <c r="G191" s="661"/>
      <c r="H191" s="661"/>
      <c r="I191" s="661"/>
      <c r="J191" s="661"/>
      <c r="K191" s="661"/>
      <c r="L191" s="661"/>
      <c r="M191" s="661"/>
      <c r="N191" s="661"/>
      <c r="O191" s="661"/>
      <c r="P191" s="662"/>
    </row>
    <row r="192" spans="1:16" ht="16" x14ac:dyDescent="0.2">
      <c r="A192" s="675"/>
      <c r="B192" s="425" t="s">
        <v>650</v>
      </c>
      <c r="C192" s="103"/>
      <c r="D192" s="660"/>
      <c r="E192" s="661"/>
      <c r="F192" s="661"/>
      <c r="G192" s="661"/>
      <c r="H192" s="661"/>
      <c r="I192" s="661"/>
      <c r="J192" s="661"/>
      <c r="K192" s="661"/>
      <c r="L192" s="661"/>
      <c r="M192" s="661"/>
      <c r="N192" s="661"/>
      <c r="O192" s="661"/>
      <c r="P192" s="662"/>
    </row>
    <row r="193" spans="1:16" ht="16" x14ac:dyDescent="0.2">
      <c r="A193" s="675"/>
      <c r="B193" s="425" t="s">
        <v>651</v>
      </c>
      <c r="C193" s="95"/>
      <c r="D193" s="660"/>
      <c r="E193" s="661"/>
      <c r="F193" s="661"/>
      <c r="G193" s="661"/>
      <c r="H193" s="661"/>
      <c r="I193" s="661"/>
      <c r="J193" s="661"/>
      <c r="K193" s="661"/>
      <c r="L193" s="661"/>
      <c r="M193" s="661"/>
      <c r="N193" s="661"/>
      <c r="O193" s="661"/>
      <c r="P193" s="662"/>
    </row>
    <row r="194" spans="1:16" ht="16" x14ac:dyDescent="0.2">
      <c r="A194" s="675"/>
      <c r="B194" s="425" t="s">
        <v>606</v>
      </c>
      <c r="C194" s="95"/>
      <c r="D194" s="660"/>
      <c r="E194" s="661"/>
      <c r="F194" s="661"/>
      <c r="G194" s="661"/>
      <c r="H194" s="661"/>
      <c r="I194" s="661"/>
      <c r="J194" s="661"/>
      <c r="K194" s="661"/>
      <c r="L194" s="661"/>
      <c r="M194" s="661"/>
      <c r="N194" s="661"/>
      <c r="O194" s="661"/>
      <c r="P194" s="662"/>
    </row>
    <row r="195" spans="1:16" ht="16" x14ac:dyDescent="0.2">
      <c r="A195" s="675"/>
      <c r="B195" s="425" t="s">
        <v>652</v>
      </c>
      <c r="C195" s="95"/>
      <c r="D195" s="660"/>
      <c r="E195" s="661"/>
      <c r="F195" s="661"/>
      <c r="G195" s="661"/>
      <c r="H195" s="661"/>
      <c r="I195" s="661"/>
      <c r="J195" s="661"/>
      <c r="K195" s="661"/>
      <c r="L195" s="661"/>
      <c r="M195" s="661"/>
      <c r="N195" s="661"/>
      <c r="O195" s="661"/>
      <c r="P195" s="662"/>
    </row>
    <row r="196" spans="1:16" ht="16" x14ac:dyDescent="0.2">
      <c r="A196" s="675"/>
      <c r="B196" s="425" t="s">
        <v>653</v>
      </c>
      <c r="C196" s="95"/>
      <c r="D196" s="660"/>
      <c r="E196" s="661"/>
      <c r="F196" s="661"/>
      <c r="G196" s="661"/>
      <c r="H196" s="661"/>
      <c r="I196" s="661"/>
      <c r="J196" s="661"/>
      <c r="K196" s="661"/>
      <c r="L196" s="661"/>
      <c r="M196" s="661"/>
      <c r="N196" s="661"/>
      <c r="O196" s="661"/>
      <c r="P196" s="662"/>
    </row>
    <row r="197" spans="1:16" ht="16" x14ac:dyDescent="0.2">
      <c r="A197" s="675"/>
      <c r="B197" s="425" t="s">
        <v>654</v>
      </c>
      <c r="C197" s="95"/>
      <c r="D197" s="660"/>
      <c r="E197" s="661"/>
      <c r="F197" s="661"/>
      <c r="G197" s="661"/>
      <c r="H197" s="661"/>
      <c r="I197" s="661"/>
      <c r="J197" s="661"/>
      <c r="K197" s="661"/>
      <c r="L197" s="661"/>
      <c r="M197" s="661"/>
      <c r="N197" s="661"/>
      <c r="O197" s="661"/>
      <c r="P197" s="662"/>
    </row>
    <row r="198" spans="1:16" ht="16" x14ac:dyDescent="0.2">
      <c r="A198" s="675"/>
      <c r="B198" s="425" t="s">
        <v>569</v>
      </c>
      <c r="C198" s="95"/>
      <c r="D198" s="660"/>
      <c r="E198" s="661"/>
      <c r="F198" s="661"/>
      <c r="G198" s="661"/>
      <c r="H198" s="661"/>
      <c r="I198" s="661"/>
      <c r="J198" s="661"/>
      <c r="K198" s="661"/>
      <c r="L198" s="661"/>
      <c r="M198" s="661"/>
      <c r="N198" s="661"/>
      <c r="O198" s="661"/>
      <c r="P198" s="662"/>
    </row>
    <row r="199" spans="1:16" ht="16" x14ac:dyDescent="0.2">
      <c r="A199" s="675"/>
      <c r="B199" s="425" t="s">
        <v>570</v>
      </c>
      <c r="C199" s="95"/>
      <c r="D199" s="660"/>
      <c r="E199" s="661"/>
      <c r="F199" s="661"/>
      <c r="G199" s="661"/>
      <c r="H199" s="661"/>
      <c r="I199" s="661"/>
      <c r="J199" s="661"/>
      <c r="K199" s="661"/>
      <c r="L199" s="661"/>
      <c r="M199" s="661"/>
      <c r="N199" s="661"/>
      <c r="O199" s="661"/>
      <c r="P199" s="662"/>
    </row>
    <row r="200" spans="1:16" ht="16" x14ac:dyDescent="0.2">
      <c r="A200" s="675"/>
      <c r="B200" s="425" t="s">
        <v>571</v>
      </c>
      <c r="C200" s="95"/>
      <c r="D200" s="660"/>
      <c r="E200" s="661"/>
      <c r="F200" s="661"/>
      <c r="G200" s="661"/>
      <c r="H200" s="661"/>
      <c r="I200" s="661"/>
      <c r="J200" s="661"/>
      <c r="K200" s="661"/>
      <c r="L200" s="661"/>
      <c r="M200" s="661"/>
      <c r="N200" s="661"/>
      <c r="O200" s="661"/>
      <c r="P200" s="662"/>
    </row>
    <row r="201" spans="1:16" ht="16" x14ac:dyDescent="0.2">
      <c r="A201" s="675"/>
      <c r="B201" s="425" t="s">
        <v>655</v>
      </c>
      <c r="C201" s="95"/>
      <c r="D201" s="660"/>
      <c r="E201" s="661"/>
      <c r="F201" s="661"/>
      <c r="G201" s="661"/>
      <c r="H201" s="661"/>
      <c r="I201" s="661"/>
      <c r="J201" s="661"/>
      <c r="K201" s="661"/>
      <c r="L201" s="661"/>
      <c r="M201" s="661"/>
      <c r="N201" s="661"/>
      <c r="O201" s="661"/>
      <c r="P201" s="662"/>
    </row>
    <row r="202" spans="1:16" ht="16" x14ac:dyDescent="0.2">
      <c r="A202" s="675"/>
      <c r="B202" s="425" t="s">
        <v>656</v>
      </c>
      <c r="C202" s="95"/>
      <c r="D202" s="660"/>
      <c r="E202" s="661"/>
      <c r="F202" s="661"/>
      <c r="G202" s="661"/>
      <c r="H202" s="661"/>
      <c r="I202" s="661"/>
      <c r="J202" s="661"/>
      <c r="K202" s="661"/>
      <c r="L202" s="661"/>
      <c r="M202" s="661"/>
      <c r="N202" s="661"/>
      <c r="O202" s="661"/>
      <c r="P202" s="662"/>
    </row>
    <row r="203" spans="1:16" ht="16" x14ac:dyDescent="0.2">
      <c r="A203" s="675"/>
      <c r="B203" s="425" t="s">
        <v>372</v>
      </c>
      <c r="C203" s="103"/>
      <c r="D203" s="660"/>
      <c r="E203" s="661"/>
      <c r="F203" s="661"/>
      <c r="G203" s="661"/>
      <c r="H203" s="661"/>
      <c r="I203" s="661"/>
      <c r="J203" s="661"/>
      <c r="K203" s="661"/>
      <c r="L203" s="661"/>
      <c r="M203" s="661"/>
      <c r="N203" s="661"/>
      <c r="O203" s="661"/>
      <c r="P203" s="662"/>
    </row>
    <row r="204" spans="1:16" ht="16" x14ac:dyDescent="0.2">
      <c r="A204" s="675"/>
      <c r="B204" s="425" t="s">
        <v>373</v>
      </c>
      <c r="C204" s="95"/>
      <c r="D204" s="660"/>
      <c r="E204" s="661"/>
      <c r="F204" s="661"/>
      <c r="G204" s="661"/>
      <c r="H204" s="661"/>
      <c r="I204" s="661"/>
      <c r="J204" s="661"/>
      <c r="K204" s="661"/>
      <c r="L204" s="661"/>
      <c r="M204" s="661"/>
      <c r="N204" s="661"/>
      <c r="O204" s="661"/>
      <c r="P204" s="662"/>
    </row>
    <row r="205" spans="1:16" ht="16" x14ac:dyDescent="0.2">
      <c r="A205" s="675"/>
      <c r="B205" s="425" t="s">
        <v>657</v>
      </c>
      <c r="C205" s="95"/>
      <c r="D205" s="660"/>
      <c r="E205" s="661"/>
      <c r="F205" s="661"/>
      <c r="G205" s="661"/>
      <c r="H205" s="661"/>
      <c r="I205" s="661"/>
      <c r="J205" s="661"/>
      <c r="K205" s="661"/>
      <c r="L205" s="661"/>
      <c r="M205" s="661"/>
      <c r="N205" s="661"/>
      <c r="O205" s="661"/>
      <c r="P205" s="662"/>
    </row>
    <row r="206" spans="1:16" ht="16" x14ac:dyDescent="0.2">
      <c r="A206" s="675"/>
      <c r="B206" s="425" t="s">
        <v>658</v>
      </c>
      <c r="C206" s="95"/>
      <c r="D206" s="660"/>
      <c r="E206" s="661"/>
      <c r="F206" s="661"/>
      <c r="G206" s="661"/>
      <c r="H206" s="661"/>
      <c r="I206" s="661"/>
      <c r="J206" s="661"/>
      <c r="K206" s="661"/>
      <c r="L206" s="661"/>
      <c r="M206" s="661"/>
      <c r="N206" s="661"/>
      <c r="O206" s="661"/>
      <c r="P206" s="662"/>
    </row>
    <row r="207" spans="1:16" ht="16" x14ac:dyDescent="0.2">
      <c r="A207" s="675"/>
      <c r="B207" s="425" t="s">
        <v>659</v>
      </c>
      <c r="C207" s="95"/>
      <c r="D207" s="660"/>
      <c r="E207" s="661"/>
      <c r="F207" s="661"/>
      <c r="G207" s="661"/>
      <c r="H207" s="661"/>
      <c r="I207" s="661"/>
      <c r="J207" s="661"/>
      <c r="K207" s="661"/>
      <c r="L207" s="661"/>
      <c r="M207" s="661"/>
      <c r="N207" s="661"/>
      <c r="O207" s="661"/>
      <c r="P207" s="662"/>
    </row>
    <row r="208" spans="1:16" ht="16" x14ac:dyDescent="0.2">
      <c r="A208" s="675"/>
      <c r="B208" s="425" t="s">
        <v>660</v>
      </c>
      <c r="C208" s="103"/>
      <c r="D208" s="660"/>
      <c r="E208" s="661"/>
      <c r="F208" s="661"/>
      <c r="G208" s="661"/>
      <c r="H208" s="661"/>
      <c r="I208" s="661"/>
      <c r="J208" s="661"/>
      <c r="K208" s="661"/>
      <c r="L208" s="661"/>
      <c r="M208" s="661"/>
      <c r="N208" s="661"/>
      <c r="O208" s="661"/>
      <c r="P208" s="662"/>
    </row>
    <row r="209" spans="1:16" ht="16" x14ac:dyDescent="0.2">
      <c r="A209" s="675"/>
      <c r="B209" s="425" t="s">
        <v>376</v>
      </c>
      <c r="C209" s="95"/>
      <c r="D209" s="660"/>
      <c r="E209" s="661"/>
      <c r="F209" s="661"/>
      <c r="G209" s="661"/>
      <c r="H209" s="661"/>
      <c r="I209" s="661"/>
      <c r="J209" s="661"/>
      <c r="K209" s="661"/>
      <c r="L209" s="661"/>
      <c r="M209" s="661"/>
      <c r="N209" s="661"/>
      <c r="O209" s="661"/>
      <c r="P209" s="662"/>
    </row>
    <row r="210" spans="1:16" ht="16" x14ac:dyDescent="0.2">
      <c r="A210" s="675"/>
      <c r="B210" s="425" t="s">
        <v>661</v>
      </c>
      <c r="C210" s="95"/>
      <c r="D210" s="660"/>
      <c r="E210" s="661"/>
      <c r="F210" s="661"/>
      <c r="G210" s="661"/>
      <c r="H210" s="661"/>
      <c r="I210" s="661"/>
      <c r="J210" s="661"/>
      <c r="K210" s="661"/>
      <c r="L210" s="661"/>
      <c r="M210" s="661"/>
      <c r="N210" s="661"/>
      <c r="O210" s="661"/>
      <c r="P210" s="662"/>
    </row>
    <row r="211" spans="1:16" ht="16" x14ac:dyDescent="0.2">
      <c r="A211" s="675"/>
      <c r="B211" s="425" t="str">
        <f>+B54</f>
        <v>Other</v>
      </c>
      <c r="C211" s="103"/>
      <c r="D211" s="660"/>
      <c r="E211" s="661"/>
      <c r="F211" s="661"/>
      <c r="G211" s="661"/>
      <c r="H211" s="661"/>
      <c r="I211" s="661"/>
      <c r="J211" s="661"/>
      <c r="K211" s="661"/>
      <c r="L211" s="661"/>
      <c r="M211" s="661"/>
      <c r="N211" s="661"/>
      <c r="O211" s="661"/>
      <c r="P211" s="662"/>
    </row>
    <row r="212" spans="1:16" ht="16" x14ac:dyDescent="0.2">
      <c r="A212" s="675"/>
      <c r="B212" s="425" t="str">
        <f>+B55</f>
        <v>Other</v>
      </c>
      <c r="C212" s="103"/>
      <c r="D212" s="660"/>
      <c r="E212" s="661"/>
      <c r="F212" s="661"/>
      <c r="G212" s="661"/>
      <c r="H212" s="661"/>
      <c r="I212" s="661"/>
      <c r="J212" s="661"/>
      <c r="K212" s="661"/>
      <c r="L212" s="661"/>
      <c r="M212" s="661"/>
      <c r="N212" s="661"/>
      <c r="O212" s="661"/>
      <c r="P212" s="662"/>
    </row>
    <row r="213" spans="1:16" ht="17" thickBot="1" x14ac:dyDescent="0.25">
      <c r="A213" s="676"/>
      <c r="B213" s="426" t="str">
        <f>+B56</f>
        <v>Other</v>
      </c>
      <c r="C213" s="271"/>
      <c r="D213" s="664"/>
      <c r="E213" s="665"/>
      <c r="F213" s="665"/>
      <c r="G213" s="665"/>
      <c r="H213" s="665"/>
      <c r="I213" s="665"/>
      <c r="J213" s="665"/>
      <c r="K213" s="665"/>
      <c r="L213" s="665"/>
      <c r="M213" s="665"/>
      <c r="N213" s="665"/>
      <c r="O213" s="665"/>
      <c r="P213" s="666"/>
    </row>
  </sheetData>
  <sheetProtection sheet="1" objects="1" scenarios="1"/>
  <mergeCells count="96">
    <mergeCell ref="G1:I1"/>
    <mergeCell ref="A28:A57"/>
    <mergeCell ref="C6:I8"/>
    <mergeCell ref="C9:I9"/>
    <mergeCell ref="C14:I15"/>
    <mergeCell ref="C17:I18"/>
    <mergeCell ref="C11:I12"/>
    <mergeCell ref="A185:A213"/>
    <mergeCell ref="A59:A87"/>
    <mergeCell ref="A122:A150"/>
    <mergeCell ref="D60:P60"/>
    <mergeCell ref="D61:P61"/>
    <mergeCell ref="D62:P62"/>
    <mergeCell ref="D81:P81"/>
    <mergeCell ref="D82:P82"/>
    <mergeCell ref="D63:P63"/>
    <mergeCell ref="D64:P64"/>
    <mergeCell ref="D85:P85"/>
    <mergeCell ref="A91:A120"/>
    <mergeCell ref="A154:A183"/>
    <mergeCell ref="D67:P67"/>
    <mergeCell ref="D68:P68"/>
    <mergeCell ref="D77:P77"/>
    <mergeCell ref="D78:P78"/>
    <mergeCell ref="D79:P79"/>
    <mergeCell ref="D80:P80"/>
    <mergeCell ref="D123:P123"/>
    <mergeCell ref="D83:P83"/>
    <mergeCell ref="D84:P84"/>
    <mergeCell ref="D86:P86"/>
    <mergeCell ref="D87:P87"/>
    <mergeCell ref="D65:P65"/>
    <mergeCell ref="D66:P66"/>
    <mergeCell ref="D75:P75"/>
    <mergeCell ref="D76:P76"/>
    <mergeCell ref="D73:P73"/>
    <mergeCell ref="D74:P74"/>
    <mergeCell ref="D69:P69"/>
    <mergeCell ref="D70:P70"/>
    <mergeCell ref="D71:P71"/>
    <mergeCell ref="D72:P72"/>
    <mergeCell ref="D131:P131"/>
    <mergeCell ref="D124:P124"/>
    <mergeCell ref="D125:P125"/>
    <mergeCell ref="D126:P126"/>
    <mergeCell ref="D127:P127"/>
    <mergeCell ref="D128:P128"/>
    <mergeCell ref="D129:P129"/>
    <mergeCell ref="D130:P130"/>
    <mergeCell ref="D136:P136"/>
    <mergeCell ref="D137:P137"/>
    <mergeCell ref="D138:P138"/>
    <mergeCell ref="D139:P139"/>
    <mergeCell ref="D132:P132"/>
    <mergeCell ref="D133:P133"/>
    <mergeCell ref="D134:P134"/>
    <mergeCell ref="D135:P135"/>
    <mergeCell ref="D144:P144"/>
    <mergeCell ref="D145:P145"/>
    <mergeCell ref="D146:P146"/>
    <mergeCell ref="D147:P147"/>
    <mergeCell ref="D140:P140"/>
    <mergeCell ref="D141:P141"/>
    <mergeCell ref="D142:P142"/>
    <mergeCell ref="D143:P143"/>
    <mergeCell ref="D213:P213"/>
    <mergeCell ref="D206:P206"/>
    <mergeCell ref="D207:P207"/>
    <mergeCell ref="D208:P208"/>
    <mergeCell ref="D209:P209"/>
    <mergeCell ref="D212:P212"/>
    <mergeCell ref="D211:P211"/>
    <mergeCell ref="D203:P203"/>
    <mergeCell ref="D197:P197"/>
    <mergeCell ref="D210:P210"/>
    <mergeCell ref="D198:P198"/>
    <mergeCell ref="D199:P199"/>
    <mergeCell ref="D200:P200"/>
    <mergeCell ref="D201:P201"/>
    <mergeCell ref="D204:P204"/>
    <mergeCell ref="D205:P205"/>
    <mergeCell ref="D202:P202"/>
    <mergeCell ref="D188:P188"/>
    <mergeCell ref="D189:P189"/>
    <mergeCell ref="D196:P196"/>
    <mergeCell ref="D190:P190"/>
    <mergeCell ref="D191:P191"/>
    <mergeCell ref="D192:P192"/>
    <mergeCell ref="D193:P193"/>
    <mergeCell ref="D194:P194"/>
    <mergeCell ref="D195:P195"/>
    <mergeCell ref="D148:P148"/>
    <mergeCell ref="D149:P149"/>
    <mergeCell ref="D150:P150"/>
    <mergeCell ref="D186:P186"/>
    <mergeCell ref="D187:P187"/>
  </mergeCells>
  <phoneticPr fontId="0" type="noConversion"/>
  <printOptions horizontalCentered="1"/>
  <pageMargins left="0.25" right="0.25" top="0.5" bottom="0.75" header="0.5" footer="0.51"/>
  <pageSetup scale="10" orientation="landscape" blackAndWhite="1" horizontalDpi="4294967294" verticalDpi="300" r:id="rId1"/>
  <headerFooter alignWithMargins="0">
    <oddFooter>&amp;C&amp;"Times New Roman,Regular"&amp;12Appendix</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72" r:id="rId4" name="Button 8">
              <controlPr defaultSize="0" print="0" autoFill="0" autoPict="0" macro="[0]!Print_Operating_Expense_Instructions">
                <anchor moveWithCells="1">
                  <from>
                    <xdr:col>1</xdr:col>
                    <xdr:colOff>0</xdr:colOff>
                    <xdr:row>1</xdr:row>
                    <xdr:rowOff>0</xdr:rowOff>
                  </from>
                  <to>
                    <xdr:col>2</xdr:col>
                    <xdr:colOff>1676400</xdr:colOff>
                    <xdr:row>2</xdr:row>
                    <xdr:rowOff>0</xdr:rowOff>
                  </to>
                </anchor>
              </controlPr>
            </control>
          </mc:Choice>
          <mc:Fallback/>
        </mc:AlternateContent>
        <mc:AlternateContent xmlns:mc="http://schemas.openxmlformats.org/markup-compatibility/2006">
          <mc:Choice Requires="x14">
            <control shapeId="11273" r:id="rId5" name="Button 9">
              <controlPr defaultSize="0" print="0" autoFill="0" autoPict="0" macro="[0]!Print_Operating_Expenses_All_Years">
                <anchor moveWithCells="1">
                  <from>
                    <xdr:col>1</xdr:col>
                    <xdr:colOff>0</xdr:colOff>
                    <xdr:row>20</xdr:row>
                    <xdr:rowOff>177800</xdr:rowOff>
                  </from>
                  <to>
                    <xdr:col>2</xdr:col>
                    <xdr:colOff>1905000</xdr:colOff>
                    <xdr:row>22</xdr:row>
                    <xdr:rowOff>0</xdr:rowOff>
                  </to>
                </anchor>
              </controlPr>
            </control>
          </mc:Choice>
          <mc:Fallback/>
        </mc:AlternateContent>
      </controls>
    </mc:Choice>
    <mc:Fallback/>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enableFormatConditionsCalculation="0">
    <pageSetUpPr fitToPage="1"/>
  </sheetPr>
  <dimension ref="A1:S252"/>
  <sheetViews>
    <sheetView topLeftCell="B1" workbookViewId="0"/>
  </sheetViews>
  <sheetFormatPr baseColWidth="10" defaultColWidth="8.83203125" defaultRowHeight="16" x14ac:dyDescent="0.2"/>
  <cols>
    <col min="1" max="1" width="2.6640625" style="12" customWidth="1"/>
    <col min="2" max="2" width="8.6640625" style="12" customWidth="1"/>
    <col min="3" max="3" width="22.6640625" style="12" customWidth="1"/>
    <col min="4" max="16" width="12.6640625" style="12" customWidth="1"/>
    <col min="17" max="17" width="8.83203125" style="12"/>
  </cols>
  <sheetData>
    <row r="1" spans="2:16" x14ac:dyDescent="0.2">
      <c r="B1" s="27"/>
      <c r="C1" s="27"/>
      <c r="D1" s="27"/>
      <c r="G1" s="627" t="s">
        <v>527</v>
      </c>
      <c r="H1" s="627"/>
    </row>
    <row r="2" spans="2:16" x14ac:dyDescent="0.2">
      <c r="B2" s="27"/>
      <c r="C2" s="27"/>
    </row>
    <row r="3" spans="2:16" ht="17" thickBot="1" x14ac:dyDescent="0.25"/>
    <row r="4" spans="2:16" x14ac:dyDescent="0.2">
      <c r="B4" s="242" t="s">
        <v>232</v>
      </c>
      <c r="C4" s="305"/>
      <c r="D4" s="14"/>
      <c r="E4" s="14"/>
      <c r="F4" s="14"/>
      <c r="G4" s="14"/>
      <c r="H4" s="15"/>
      <c r="I4" s="39"/>
      <c r="J4" s="39"/>
      <c r="K4" s="39"/>
      <c r="L4" s="39"/>
      <c r="M4" s="39"/>
      <c r="N4" s="39"/>
      <c r="O4" s="39"/>
      <c r="P4" s="39"/>
    </row>
    <row r="5" spans="2:16" x14ac:dyDescent="0.2">
      <c r="B5" s="23"/>
      <c r="C5" s="82"/>
      <c r="D5" s="18"/>
      <c r="E5" s="18"/>
      <c r="F5" s="18"/>
      <c r="G5" s="18"/>
      <c r="H5" s="19"/>
      <c r="I5" s="39"/>
      <c r="J5" s="39"/>
      <c r="K5" s="39"/>
      <c r="L5" s="39"/>
      <c r="M5" s="39"/>
      <c r="N5" s="39"/>
      <c r="O5" s="39"/>
      <c r="P5" s="39"/>
    </row>
    <row r="6" spans="2:16" x14ac:dyDescent="0.2">
      <c r="B6" s="686" t="s">
        <v>435</v>
      </c>
      <c r="C6" s="687"/>
      <c r="D6" s="687"/>
      <c r="E6" s="687"/>
      <c r="F6" s="687"/>
      <c r="G6" s="687"/>
      <c r="H6" s="688"/>
      <c r="I6" s="39"/>
      <c r="J6" s="39"/>
      <c r="K6" s="39"/>
      <c r="L6" s="39"/>
      <c r="M6" s="39"/>
      <c r="N6" s="39"/>
      <c r="O6" s="39"/>
      <c r="P6" s="39"/>
    </row>
    <row r="7" spans="2:16" x14ac:dyDescent="0.2">
      <c r="B7" s="689"/>
      <c r="C7" s="687"/>
      <c r="D7" s="687"/>
      <c r="E7" s="687"/>
      <c r="F7" s="687"/>
      <c r="G7" s="687"/>
      <c r="H7" s="688"/>
      <c r="I7" s="39"/>
      <c r="J7" s="39"/>
      <c r="K7" s="39"/>
      <c r="L7" s="39"/>
      <c r="M7" s="39"/>
      <c r="N7" s="39"/>
      <c r="O7" s="39"/>
      <c r="P7" s="39"/>
    </row>
    <row r="8" spans="2:16" x14ac:dyDescent="0.2">
      <c r="B8" s="23"/>
      <c r="C8" s="82"/>
      <c r="D8" s="18"/>
      <c r="E8" s="18"/>
      <c r="F8" s="18"/>
      <c r="G8" s="18"/>
      <c r="H8" s="19"/>
      <c r="I8" s="39"/>
      <c r="J8" s="39"/>
      <c r="K8" s="39"/>
      <c r="L8" s="39"/>
      <c r="M8" s="39"/>
      <c r="N8" s="39"/>
      <c r="O8" s="39"/>
      <c r="P8" s="39"/>
    </row>
    <row r="9" spans="2:16" x14ac:dyDescent="0.2">
      <c r="B9" s="673" t="s">
        <v>233</v>
      </c>
      <c r="C9" s="690"/>
      <c r="D9" s="690"/>
      <c r="E9" s="690"/>
      <c r="F9" s="690"/>
      <c r="G9" s="690"/>
      <c r="H9" s="691"/>
      <c r="I9" s="373"/>
      <c r="J9" s="39"/>
      <c r="K9" s="39"/>
      <c r="L9" s="39"/>
      <c r="M9" s="39"/>
      <c r="N9" s="39"/>
      <c r="O9" s="39"/>
      <c r="P9" s="39"/>
    </row>
    <row r="10" spans="2:16" x14ac:dyDescent="0.2">
      <c r="B10" s="692"/>
      <c r="C10" s="690"/>
      <c r="D10" s="690"/>
      <c r="E10" s="690"/>
      <c r="F10" s="690"/>
      <c r="G10" s="690"/>
      <c r="H10" s="691"/>
      <c r="I10" s="373"/>
      <c r="J10" s="39"/>
      <c r="K10" s="39"/>
      <c r="L10" s="39"/>
      <c r="M10" s="39"/>
      <c r="N10" s="39"/>
      <c r="O10" s="39"/>
      <c r="P10" s="39"/>
    </row>
    <row r="11" spans="2:16" x14ac:dyDescent="0.2">
      <c r="B11" s="692"/>
      <c r="C11" s="690"/>
      <c r="D11" s="690"/>
      <c r="E11" s="690"/>
      <c r="F11" s="690"/>
      <c r="G11" s="690"/>
      <c r="H11" s="691"/>
      <c r="I11" s="311"/>
      <c r="J11" s="39"/>
      <c r="K11" s="39"/>
      <c r="L11" s="39"/>
      <c r="M11" s="39"/>
      <c r="N11" s="39"/>
      <c r="O11" s="39"/>
      <c r="P11" s="39"/>
    </row>
    <row r="12" spans="2:16" ht="17" thickBot="1" x14ac:dyDescent="0.25">
      <c r="B12" s="693"/>
      <c r="C12" s="694"/>
      <c r="D12" s="694"/>
      <c r="E12" s="694"/>
      <c r="F12" s="694"/>
      <c r="G12" s="694"/>
      <c r="H12" s="695"/>
      <c r="I12" s="311"/>
      <c r="J12" s="39"/>
      <c r="K12" s="39"/>
      <c r="L12" s="39"/>
      <c r="M12" s="39"/>
      <c r="N12" s="39"/>
      <c r="O12" s="39"/>
      <c r="P12" s="39"/>
    </row>
    <row r="13" spans="2:16" ht="17" thickBot="1" x14ac:dyDescent="0.25">
      <c r="B13" s="311"/>
      <c r="C13" s="311"/>
      <c r="D13" s="311"/>
      <c r="E13" s="311"/>
      <c r="F13" s="311"/>
      <c r="G13" s="311"/>
      <c r="H13" s="311"/>
      <c r="I13" s="311"/>
      <c r="J13" s="39"/>
      <c r="K13" s="39"/>
      <c r="L13" s="39"/>
      <c r="M13" s="39"/>
      <c r="N13" s="39"/>
      <c r="O13" s="39"/>
      <c r="P13" s="39"/>
    </row>
    <row r="14" spans="2:16" ht="15.75" customHeight="1" x14ac:dyDescent="0.2">
      <c r="B14" s="322" t="s">
        <v>234</v>
      </c>
      <c r="C14" s="323"/>
      <c r="D14" s="323"/>
      <c r="E14" s="323"/>
      <c r="F14" s="323"/>
      <c r="G14" s="323"/>
      <c r="H14" s="324"/>
      <c r="I14" s="315"/>
      <c r="J14" s="39"/>
      <c r="K14" s="39"/>
      <c r="L14" s="39"/>
      <c r="M14" s="39"/>
      <c r="N14" s="39"/>
      <c r="O14" s="39"/>
      <c r="P14" s="39"/>
    </row>
    <row r="15" spans="2:16" ht="15.75" customHeight="1" x14ac:dyDescent="0.2">
      <c r="B15" s="673" t="s">
        <v>236</v>
      </c>
      <c r="C15" s="611"/>
      <c r="D15" s="611"/>
      <c r="E15" s="611"/>
      <c r="F15" s="611"/>
      <c r="G15" s="611"/>
      <c r="H15" s="612"/>
      <c r="I15" s="362"/>
      <c r="J15" s="39"/>
      <c r="K15" s="39"/>
      <c r="L15" s="39"/>
      <c r="M15" s="39"/>
      <c r="N15" s="39"/>
      <c r="O15" s="39"/>
      <c r="P15" s="39"/>
    </row>
    <row r="16" spans="2:16" x14ac:dyDescent="0.2">
      <c r="B16" s="613"/>
      <c r="C16" s="611"/>
      <c r="D16" s="611"/>
      <c r="E16" s="611"/>
      <c r="F16" s="611"/>
      <c r="G16" s="611"/>
      <c r="H16" s="612"/>
      <c r="I16" s="373"/>
      <c r="J16" s="39"/>
      <c r="K16" s="39"/>
      <c r="L16" s="39"/>
      <c r="M16" s="39"/>
      <c r="N16" s="39"/>
      <c r="O16" s="39"/>
      <c r="P16" s="39"/>
    </row>
    <row r="17" spans="2:16" x14ac:dyDescent="0.2">
      <c r="B17" s="613"/>
      <c r="C17" s="637"/>
      <c r="D17" s="637"/>
      <c r="E17" s="637"/>
      <c r="F17" s="637"/>
      <c r="G17" s="637"/>
      <c r="H17" s="612"/>
      <c r="I17" s="373"/>
      <c r="J17" s="39"/>
      <c r="K17" s="39"/>
      <c r="L17" s="39"/>
      <c r="M17" s="39"/>
      <c r="N17" s="39"/>
      <c r="O17" s="39"/>
      <c r="P17" s="39"/>
    </row>
    <row r="18" spans="2:16" x14ac:dyDescent="0.2">
      <c r="B18" s="328" t="s">
        <v>458</v>
      </c>
      <c r="C18" s="437" t="s">
        <v>240</v>
      </c>
      <c r="D18" s="391"/>
      <c r="E18" s="391"/>
      <c r="F18" s="391"/>
      <c r="G18" s="391"/>
      <c r="H18" s="326"/>
      <c r="I18" s="373"/>
      <c r="J18" s="39"/>
      <c r="K18" s="39"/>
      <c r="L18" s="39"/>
      <c r="M18" s="39"/>
      <c r="N18" s="39"/>
      <c r="O18" s="39"/>
      <c r="P18" s="39"/>
    </row>
    <row r="19" spans="2:16" x14ac:dyDescent="0.2">
      <c r="B19" s="328"/>
      <c r="C19" s="257" t="s">
        <v>239</v>
      </c>
      <c r="D19" s="261"/>
      <c r="E19" s="261"/>
      <c r="F19" s="261"/>
      <c r="G19" s="318"/>
      <c r="H19" s="349">
        <f>'Existing Company Set-Up '!G44+'Existing Company Set-Up '!G45+'Existing Company Set-Up '!G46+'Existing Company Set-Up '!G47+'Existing Company Set-Up '!G48+'Existing Company Set-Up '!G49-'Existing Company Set-Up '!G51</f>
        <v>0</v>
      </c>
      <c r="I19" s="315"/>
      <c r="J19" s="39"/>
      <c r="K19" s="39"/>
      <c r="L19" s="39"/>
      <c r="M19" s="39"/>
      <c r="N19" s="39"/>
      <c r="O19" s="39"/>
      <c r="P19" s="39"/>
    </row>
    <row r="20" spans="2:16" x14ac:dyDescent="0.2">
      <c r="B20" s="325"/>
      <c r="C20" s="621" t="s">
        <v>241</v>
      </c>
      <c r="D20" s="637"/>
      <c r="E20" s="637"/>
      <c r="F20" s="637"/>
      <c r="G20" s="637"/>
      <c r="H20" s="612"/>
      <c r="I20" s="373"/>
      <c r="J20" s="39"/>
      <c r="K20" s="39"/>
      <c r="L20" s="39"/>
      <c r="M20" s="39"/>
      <c r="N20" s="39"/>
      <c r="O20" s="39"/>
      <c r="P20" s="39"/>
    </row>
    <row r="21" spans="2:16" x14ac:dyDescent="0.2">
      <c r="B21" s="325"/>
      <c r="C21" s="637"/>
      <c r="D21" s="637"/>
      <c r="E21" s="637"/>
      <c r="F21" s="637"/>
      <c r="G21" s="637"/>
      <c r="H21" s="612"/>
      <c r="I21" s="373"/>
      <c r="J21" s="39"/>
      <c r="K21" s="39"/>
      <c r="L21" s="39"/>
      <c r="M21" s="39"/>
      <c r="N21" s="39"/>
      <c r="O21" s="39"/>
      <c r="P21" s="39"/>
    </row>
    <row r="22" spans="2:16" x14ac:dyDescent="0.2">
      <c r="B22" s="325"/>
      <c r="C22" s="683" t="s">
        <v>242</v>
      </c>
      <c r="D22" s="684"/>
      <c r="E22" s="684"/>
      <c r="F22" s="684"/>
      <c r="G22" s="684"/>
      <c r="H22" s="633"/>
      <c r="I22" s="373"/>
      <c r="J22" s="39"/>
      <c r="K22" s="39"/>
      <c r="L22" s="39"/>
      <c r="M22" s="39"/>
      <c r="N22" s="39"/>
      <c r="O22" s="39"/>
      <c r="P22" s="39"/>
    </row>
    <row r="23" spans="2:16" x14ac:dyDescent="0.2">
      <c r="B23" s="325"/>
      <c r="C23" s="621" t="s">
        <v>243</v>
      </c>
      <c r="D23" s="637"/>
      <c r="E23" s="637"/>
      <c r="F23" s="637"/>
      <c r="G23" s="637"/>
      <c r="H23" s="612"/>
      <c r="I23" s="315"/>
      <c r="J23" s="39"/>
      <c r="K23" s="39"/>
      <c r="L23" s="39"/>
      <c r="M23" s="39"/>
      <c r="N23" s="39"/>
      <c r="O23" s="39"/>
      <c r="P23" s="39"/>
    </row>
    <row r="24" spans="2:16" x14ac:dyDescent="0.2">
      <c r="B24" s="325"/>
      <c r="C24" s="637"/>
      <c r="D24" s="637"/>
      <c r="E24" s="637"/>
      <c r="F24" s="637"/>
      <c r="G24" s="637"/>
      <c r="H24" s="612"/>
      <c r="I24" s="373"/>
      <c r="J24" s="39"/>
      <c r="K24" s="39"/>
      <c r="L24" s="39"/>
      <c r="M24" s="39"/>
      <c r="N24" s="39"/>
      <c r="O24" s="39"/>
      <c r="P24" s="39"/>
    </row>
    <row r="25" spans="2:16" x14ac:dyDescent="0.2">
      <c r="B25" s="325"/>
      <c r="C25" s="685" t="s">
        <v>244</v>
      </c>
      <c r="D25" s="684"/>
      <c r="E25" s="684"/>
      <c r="F25" s="684"/>
      <c r="G25" s="684"/>
      <c r="H25" s="633"/>
      <c r="I25" s="373"/>
      <c r="J25" s="39"/>
      <c r="K25" s="39"/>
      <c r="L25" s="39"/>
      <c r="M25" s="39"/>
      <c r="N25" s="39"/>
      <c r="O25" s="39"/>
      <c r="P25" s="39"/>
    </row>
    <row r="26" spans="2:16" x14ac:dyDescent="0.2">
      <c r="B26" s="325"/>
      <c r="C26" s="621" t="s">
        <v>669</v>
      </c>
      <c r="D26" s="643"/>
      <c r="E26" s="643"/>
      <c r="F26" s="643"/>
      <c r="G26" s="643"/>
      <c r="H26" s="644"/>
      <c r="I26" s="373"/>
      <c r="J26" s="39"/>
      <c r="K26" s="39"/>
      <c r="L26" s="39"/>
      <c r="M26" s="39"/>
      <c r="N26" s="39"/>
      <c r="O26" s="39"/>
      <c r="P26" s="39"/>
    </row>
    <row r="27" spans="2:16" x14ac:dyDescent="0.2">
      <c r="B27" s="325"/>
      <c r="C27" s="261"/>
      <c r="D27" s="261"/>
      <c r="E27" s="261"/>
      <c r="F27" s="261"/>
      <c r="G27" s="261"/>
      <c r="H27" s="327"/>
      <c r="I27" s="315"/>
      <c r="J27" s="39"/>
      <c r="K27" s="39"/>
      <c r="L27" s="39"/>
      <c r="M27" s="39"/>
      <c r="N27" s="39"/>
      <c r="O27" s="39"/>
      <c r="P27" s="39"/>
    </row>
    <row r="28" spans="2:16" x14ac:dyDescent="0.2">
      <c r="B28" s="325"/>
      <c r="C28" s="261"/>
      <c r="D28" s="261"/>
      <c r="E28" s="261"/>
      <c r="F28" s="436" t="s">
        <v>662</v>
      </c>
      <c r="G28" s="436" t="s">
        <v>662</v>
      </c>
      <c r="H28" s="438" t="s">
        <v>662</v>
      </c>
      <c r="I28" s="373"/>
      <c r="J28" s="39"/>
      <c r="K28" s="39"/>
      <c r="L28" s="39"/>
      <c r="M28" s="39"/>
      <c r="N28" s="39"/>
      <c r="O28" s="39"/>
      <c r="P28" s="39"/>
    </row>
    <row r="29" spans="2:16" ht="28" x14ac:dyDescent="0.2">
      <c r="B29" s="264" t="s">
        <v>75</v>
      </c>
      <c r="C29" s="318"/>
      <c r="D29" s="418" t="s">
        <v>625</v>
      </c>
      <c r="E29" s="418" t="s">
        <v>81</v>
      </c>
      <c r="F29" s="435" t="s">
        <v>663</v>
      </c>
      <c r="G29" s="435" t="s">
        <v>664</v>
      </c>
      <c r="H29" s="439" t="s">
        <v>665</v>
      </c>
      <c r="I29" s="39"/>
      <c r="J29" s="39"/>
      <c r="K29" s="39"/>
      <c r="L29" s="39"/>
      <c r="M29" s="39"/>
      <c r="N29" s="39"/>
      <c r="O29" s="39"/>
      <c r="P29" s="39"/>
    </row>
    <row r="30" spans="2:16" x14ac:dyDescent="0.2">
      <c r="B30" s="263" t="s">
        <v>73</v>
      </c>
      <c r="C30" s="318"/>
      <c r="D30" s="389">
        <v>0</v>
      </c>
      <c r="E30" s="389">
        <v>3</v>
      </c>
      <c r="F30" s="334">
        <f t="shared" ref="F30:F35" si="0">IF(+D30&gt;0,+D30/E30,0)</f>
        <v>0</v>
      </c>
      <c r="G30" s="334">
        <f t="shared" ref="G30:G35" si="1">IF(+D30&gt;0,IF(E30&gt;=2,+D30/E30,0),0)</f>
        <v>0</v>
      </c>
      <c r="H30" s="349">
        <f t="shared" ref="H30:H35" si="2">IF(+D30&gt;0,IF(E30&gt;=3,+D30/E30,0),0)</f>
        <v>0</v>
      </c>
      <c r="I30" s="39"/>
      <c r="J30" s="39"/>
      <c r="K30" s="39"/>
      <c r="L30" s="39"/>
      <c r="M30" s="39"/>
      <c r="N30" s="39"/>
      <c r="O30" s="39"/>
      <c r="P30" s="39"/>
    </row>
    <row r="31" spans="2:16" x14ac:dyDescent="0.2">
      <c r="B31" s="263" t="s">
        <v>245</v>
      </c>
      <c r="C31" s="318"/>
      <c r="D31" s="389">
        <v>0</v>
      </c>
      <c r="E31" s="389">
        <v>7</v>
      </c>
      <c r="F31" s="334">
        <f t="shared" si="0"/>
        <v>0</v>
      </c>
      <c r="G31" s="334">
        <f t="shared" si="1"/>
        <v>0</v>
      </c>
      <c r="H31" s="349">
        <f t="shared" si="2"/>
        <v>0</v>
      </c>
      <c r="I31" s="39"/>
      <c r="J31" s="39"/>
      <c r="K31" s="39"/>
      <c r="L31" s="39"/>
      <c r="M31" s="39"/>
      <c r="N31" s="39"/>
      <c r="O31" s="39"/>
      <c r="P31" s="39"/>
    </row>
    <row r="32" spans="2:16" x14ac:dyDescent="0.2">
      <c r="B32" s="263" t="s">
        <v>161</v>
      </c>
      <c r="C32" s="318"/>
      <c r="D32" s="389">
        <v>0</v>
      </c>
      <c r="E32" s="389">
        <v>7</v>
      </c>
      <c r="F32" s="334">
        <f t="shared" si="0"/>
        <v>0</v>
      </c>
      <c r="G32" s="334">
        <f t="shared" si="1"/>
        <v>0</v>
      </c>
      <c r="H32" s="349">
        <f t="shared" si="2"/>
        <v>0</v>
      </c>
      <c r="I32" s="39"/>
      <c r="J32" s="39"/>
      <c r="K32" s="39"/>
      <c r="L32" s="39"/>
      <c r="M32" s="39"/>
      <c r="N32" s="39"/>
      <c r="O32" s="39"/>
      <c r="P32" s="39"/>
    </row>
    <row r="33" spans="2:16" x14ac:dyDescent="0.2">
      <c r="B33" s="263" t="s">
        <v>77</v>
      </c>
      <c r="C33" s="318"/>
      <c r="D33" s="389">
        <v>0</v>
      </c>
      <c r="E33" s="389">
        <v>5</v>
      </c>
      <c r="F33" s="334">
        <f t="shared" si="0"/>
        <v>0</v>
      </c>
      <c r="G33" s="334">
        <f t="shared" si="1"/>
        <v>0</v>
      </c>
      <c r="H33" s="349">
        <f t="shared" si="2"/>
        <v>0</v>
      </c>
      <c r="I33" s="39"/>
      <c r="J33" s="39"/>
      <c r="K33" s="39"/>
      <c r="L33" s="39"/>
      <c r="M33" s="39"/>
      <c r="N33" s="39"/>
      <c r="O33" s="39"/>
      <c r="P33" s="39"/>
    </row>
    <row r="34" spans="2:16" ht="15.75" customHeight="1" x14ac:dyDescent="0.2">
      <c r="B34" s="263" t="s">
        <v>76</v>
      </c>
      <c r="C34" s="318"/>
      <c r="D34" s="389">
        <v>0</v>
      </c>
      <c r="E34" s="389">
        <v>5</v>
      </c>
      <c r="F34" s="334">
        <f t="shared" si="0"/>
        <v>0</v>
      </c>
      <c r="G34" s="334">
        <f t="shared" si="1"/>
        <v>0</v>
      </c>
      <c r="H34" s="349">
        <f t="shared" si="2"/>
        <v>0</v>
      </c>
      <c r="I34" s="39"/>
      <c r="J34" s="39"/>
      <c r="K34" s="39"/>
      <c r="L34" s="39"/>
      <c r="M34" s="39"/>
      <c r="N34" s="39"/>
      <c r="O34" s="39"/>
      <c r="P34" s="39"/>
    </row>
    <row r="35" spans="2:16" ht="15.75" customHeight="1" x14ac:dyDescent="0.2">
      <c r="B35" s="263" t="s">
        <v>78</v>
      </c>
      <c r="C35" s="318"/>
      <c r="D35" s="389">
        <v>0</v>
      </c>
      <c r="E35" s="389">
        <v>20</v>
      </c>
      <c r="F35" s="334">
        <f t="shared" si="0"/>
        <v>0</v>
      </c>
      <c r="G35" s="334">
        <f t="shared" si="1"/>
        <v>0</v>
      </c>
      <c r="H35" s="349">
        <f t="shared" si="2"/>
        <v>0</v>
      </c>
      <c r="I35" s="39"/>
      <c r="J35" s="39"/>
      <c r="K35" s="39"/>
      <c r="L35" s="39"/>
      <c r="M35" s="39"/>
      <c r="N35" s="39"/>
      <c r="O35" s="39"/>
      <c r="P35" s="39"/>
    </row>
    <row r="36" spans="2:16" x14ac:dyDescent="0.2">
      <c r="B36" s="325"/>
      <c r="C36" s="318"/>
      <c r="D36" s="334">
        <f>SUM(D30:D35)</f>
        <v>0</v>
      </c>
      <c r="E36" s="318"/>
      <c r="F36" s="334">
        <f>SUM(F30:F35)</f>
        <v>0</v>
      </c>
      <c r="G36" s="334">
        <f>SUM(G30:G35)</f>
        <v>0</v>
      </c>
      <c r="H36" s="349">
        <f>SUM(H30:H35)</f>
        <v>0</v>
      </c>
      <c r="I36" s="39"/>
      <c r="J36" s="39"/>
      <c r="K36" s="39"/>
      <c r="L36" s="39"/>
      <c r="M36" s="39"/>
      <c r="N36" s="39"/>
      <c r="O36" s="39"/>
      <c r="P36" s="39"/>
    </row>
    <row r="37" spans="2:16" x14ac:dyDescent="0.2">
      <c r="B37" s="325"/>
      <c r="C37" s="318"/>
      <c r="D37" s="318"/>
      <c r="E37" s="319"/>
      <c r="F37" s="318"/>
      <c r="G37" s="318"/>
      <c r="H37" s="326"/>
      <c r="I37" s="315"/>
      <c r="J37" s="39"/>
      <c r="K37" s="39"/>
      <c r="L37" s="39"/>
      <c r="M37" s="39"/>
      <c r="N37" s="39"/>
      <c r="O37" s="39"/>
      <c r="P37" s="39"/>
    </row>
    <row r="38" spans="2:16" x14ac:dyDescent="0.2">
      <c r="B38" s="328" t="s">
        <v>608</v>
      </c>
      <c r="C38" s="682" t="s">
        <v>247</v>
      </c>
      <c r="D38" s="637"/>
      <c r="E38" s="637"/>
      <c r="F38" s="637"/>
      <c r="G38" s="637"/>
      <c r="H38" s="612"/>
      <c r="I38" s="373"/>
      <c r="J38" s="39"/>
      <c r="K38" s="39"/>
      <c r="L38" s="39"/>
      <c r="M38" s="39"/>
      <c r="N38" s="39"/>
      <c r="O38" s="39"/>
      <c r="P38" s="39"/>
    </row>
    <row r="39" spans="2:16" x14ac:dyDescent="0.2">
      <c r="B39" s="325"/>
      <c r="C39" s="637"/>
      <c r="D39" s="637"/>
      <c r="E39" s="637"/>
      <c r="F39" s="637"/>
      <c r="G39" s="637"/>
      <c r="H39" s="612"/>
      <c r="I39" s="373"/>
      <c r="J39" s="39"/>
      <c r="K39" s="39"/>
      <c r="L39" s="39"/>
      <c r="M39" s="39"/>
      <c r="N39" s="39"/>
      <c r="O39" s="39"/>
      <c r="P39" s="39"/>
    </row>
    <row r="40" spans="2:16" x14ac:dyDescent="0.2">
      <c r="B40" s="325"/>
      <c r="C40" s="637"/>
      <c r="D40" s="637"/>
      <c r="E40" s="637"/>
      <c r="F40" s="637"/>
      <c r="G40" s="637"/>
      <c r="H40" s="612"/>
      <c r="I40" s="373"/>
      <c r="J40" s="39"/>
      <c r="K40" s="39"/>
      <c r="L40" s="39"/>
      <c r="M40" s="39"/>
      <c r="N40" s="39"/>
      <c r="O40" s="39"/>
      <c r="P40" s="39"/>
    </row>
    <row r="41" spans="2:16" x14ac:dyDescent="0.2">
      <c r="B41" s="325"/>
      <c r="C41" s="621" t="s">
        <v>246</v>
      </c>
      <c r="D41" s="643"/>
      <c r="E41" s="643"/>
      <c r="F41" s="643"/>
      <c r="G41" s="643"/>
      <c r="H41" s="644"/>
      <c r="I41" s="315"/>
      <c r="J41" s="39"/>
      <c r="K41" s="39"/>
      <c r="L41" s="39"/>
      <c r="M41" s="39"/>
      <c r="N41" s="39"/>
      <c r="O41" s="39"/>
      <c r="P41" s="39"/>
    </row>
    <row r="42" spans="2:16" x14ac:dyDescent="0.2">
      <c r="B42" s="325"/>
      <c r="C42" s="318"/>
      <c r="D42" s="318"/>
      <c r="E42" s="318"/>
      <c r="F42" s="436" t="s">
        <v>662</v>
      </c>
      <c r="G42" s="436" t="s">
        <v>662</v>
      </c>
      <c r="H42" s="438" t="s">
        <v>662</v>
      </c>
      <c r="I42" s="315"/>
      <c r="J42" s="39"/>
      <c r="K42" s="39"/>
      <c r="L42" s="39"/>
      <c r="M42" s="39"/>
      <c r="N42" s="39"/>
      <c r="O42" s="39"/>
      <c r="P42" s="39"/>
    </row>
    <row r="43" spans="2:16" ht="28" x14ac:dyDescent="0.2">
      <c r="B43" s="264" t="s">
        <v>75</v>
      </c>
      <c r="C43" s="318"/>
      <c r="D43" s="418" t="s">
        <v>625</v>
      </c>
      <c r="E43" s="418" t="s">
        <v>81</v>
      </c>
      <c r="F43" s="435" t="s">
        <v>663</v>
      </c>
      <c r="G43" s="435" t="s">
        <v>664</v>
      </c>
      <c r="H43" s="439" t="s">
        <v>665</v>
      </c>
      <c r="I43" s="39"/>
      <c r="J43" s="39"/>
      <c r="K43" s="39"/>
      <c r="L43" s="39"/>
      <c r="M43" s="39"/>
      <c r="N43" s="39"/>
      <c r="O43" s="39"/>
      <c r="P43" s="39"/>
    </row>
    <row r="44" spans="2:16" x14ac:dyDescent="0.2">
      <c r="B44" s="263" t="s">
        <v>73</v>
      </c>
      <c r="C44" s="318"/>
      <c r="D44" s="334">
        <f>'Start-up Company Set-Up '!H62</f>
        <v>0</v>
      </c>
      <c r="E44" s="389">
        <v>3</v>
      </c>
      <c r="F44" s="334">
        <f t="shared" ref="F44:F49" si="3">IF(+D44&gt;0,+D44/E44,0)</f>
        <v>0</v>
      </c>
      <c r="G44" s="334">
        <f t="shared" ref="G44:G49" si="4">IF(+D44&gt;0,IF(E44&gt;=2,+D44/E44,0),0)</f>
        <v>0</v>
      </c>
      <c r="H44" s="349">
        <f t="shared" ref="H44:H49" si="5">IF(+D44&gt;0,IF(E44&gt;=3,+D44/E44,0),0)</f>
        <v>0</v>
      </c>
      <c r="I44" s="39"/>
      <c r="J44" s="39"/>
      <c r="K44" s="39"/>
      <c r="L44" s="39"/>
      <c r="M44" s="39"/>
      <c r="N44" s="39"/>
      <c r="O44" s="39"/>
      <c r="P44" s="39"/>
    </row>
    <row r="45" spans="2:16" x14ac:dyDescent="0.2">
      <c r="B45" s="263" t="s">
        <v>245</v>
      </c>
      <c r="C45" s="318"/>
      <c r="D45" s="334">
        <f>'Start-up Company Set-Up '!H63</f>
        <v>0</v>
      </c>
      <c r="E45" s="389">
        <v>7</v>
      </c>
      <c r="F45" s="334">
        <f t="shared" si="3"/>
        <v>0</v>
      </c>
      <c r="G45" s="334">
        <f t="shared" si="4"/>
        <v>0</v>
      </c>
      <c r="H45" s="349">
        <f t="shared" si="5"/>
        <v>0</v>
      </c>
      <c r="I45" s="39"/>
      <c r="J45" s="39"/>
      <c r="K45" s="39"/>
      <c r="L45" s="39"/>
      <c r="M45" s="39"/>
      <c r="N45" s="39"/>
      <c r="O45" s="39"/>
      <c r="P45" s="39"/>
    </row>
    <row r="46" spans="2:16" x14ac:dyDescent="0.2">
      <c r="B46" s="263" t="s">
        <v>161</v>
      </c>
      <c r="C46" s="318"/>
      <c r="D46" s="334">
        <f>'Start-up Company Set-Up '!H64</f>
        <v>0</v>
      </c>
      <c r="E46" s="389">
        <v>7</v>
      </c>
      <c r="F46" s="334">
        <f t="shared" si="3"/>
        <v>0</v>
      </c>
      <c r="G46" s="334">
        <f t="shared" si="4"/>
        <v>0</v>
      </c>
      <c r="H46" s="349">
        <f t="shared" si="5"/>
        <v>0</v>
      </c>
      <c r="I46" s="39"/>
      <c r="J46" s="39"/>
      <c r="K46" s="39"/>
      <c r="L46" s="39"/>
      <c r="M46" s="39"/>
      <c r="N46" s="39"/>
      <c r="O46" s="39"/>
      <c r="P46" s="39"/>
    </row>
    <row r="47" spans="2:16" x14ac:dyDescent="0.2">
      <c r="B47" s="263" t="s">
        <v>77</v>
      </c>
      <c r="C47" s="318"/>
      <c r="D47" s="334">
        <f>'Start-up Company Set-Up '!H65</f>
        <v>0</v>
      </c>
      <c r="E47" s="389">
        <v>5</v>
      </c>
      <c r="F47" s="334">
        <f t="shared" si="3"/>
        <v>0</v>
      </c>
      <c r="G47" s="334">
        <f t="shared" si="4"/>
        <v>0</v>
      </c>
      <c r="H47" s="349">
        <f t="shared" si="5"/>
        <v>0</v>
      </c>
      <c r="I47" s="39"/>
      <c r="J47" s="39"/>
      <c r="K47" s="39"/>
      <c r="L47" s="39"/>
      <c r="M47" s="39"/>
      <c r="N47" s="39"/>
      <c r="O47" s="39"/>
      <c r="P47" s="39"/>
    </row>
    <row r="48" spans="2:16" x14ac:dyDescent="0.2">
      <c r="B48" s="263" t="s">
        <v>76</v>
      </c>
      <c r="C48" s="318"/>
      <c r="D48" s="334">
        <f>'Start-up Company Set-Up '!H66</f>
        <v>0</v>
      </c>
      <c r="E48" s="389">
        <v>5</v>
      </c>
      <c r="F48" s="334">
        <f t="shared" si="3"/>
        <v>0</v>
      </c>
      <c r="G48" s="334">
        <f t="shared" si="4"/>
        <v>0</v>
      </c>
      <c r="H48" s="349">
        <f t="shared" si="5"/>
        <v>0</v>
      </c>
      <c r="I48" s="39"/>
      <c r="J48" s="39"/>
      <c r="K48" s="39"/>
      <c r="L48" s="39"/>
      <c r="M48" s="39"/>
      <c r="N48" s="39"/>
      <c r="O48" s="39"/>
      <c r="P48" s="39"/>
    </row>
    <row r="49" spans="2:19" ht="15.75" customHeight="1" x14ac:dyDescent="0.2">
      <c r="B49" s="263" t="s">
        <v>78</v>
      </c>
      <c r="C49" s="318"/>
      <c r="D49" s="334">
        <f>'Start-up Company Set-Up '!H67</f>
        <v>0</v>
      </c>
      <c r="E49" s="389">
        <v>20</v>
      </c>
      <c r="F49" s="334">
        <f t="shared" si="3"/>
        <v>0</v>
      </c>
      <c r="G49" s="334">
        <f t="shared" si="4"/>
        <v>0</v>
      </c>
      <c r="H49" s="349">
        <f t="shared" si="5"/>
        <v>0</v>
      </c>
      <c r="I49" s="39"/>
      <c r="J49" s="39"/>
      <c r="K49" s="39"/>
      <c r="L49" s="39"/>
      <c r="M49" s="39"/>
      <c r="N49" s="39"/>
      <c r="O49" s="39"/>
      <c r="P49" s="39"/>
    </row>
    <row r="50" spans="2:19" x14ac:dyDescent="0.2">
      <c r="B50" s="297"/>
      <c r="C50" s="318"/>
      <c r="D50" s="334">
        <f>SUM(D44:D49)</f>
        <v>0</v>
      </c>
      <c r="E50" s="318"/>
      <c r="F50" s="334">
        <f>SUM(F44:F49)</f>
        <v>0</v>
      </c>
      <c r="G50" s="334">
        <f>SUM(G44:G49)</f>
        <v>0</v>
      </c>
      <c r="H50" s="349">
        <f>SUM(H44:H49)</f>
        <v>0</v>
      </c>
      <c r="I50" s="39"/>
      <c r="J50" s="39"/>
      <c r="K50" s="39"/>
      <c r="L50" s="39"/>
      <c r="M50" s="39"/>
      <c r="N50" s="39"/>
      <c r="O50" s="39"/>
      <c r="P50" s="39"/>
    </row>
    <row r="51" spans="2:19" ht="17" thickBot="1" x14ac:dyDescent="0.25">
      <c r="B51" s="329" t="s">
        <v>603</v>
      </c>
      <c r="C51" s="330" t="s">
        <v>701</v>
      </c>
      <c r="D51" s="331"/>
      <c r="E51" s="332"/>
      <c r="F51" s="331"/>
      <c r="G51" s="331"/>
      <c r="H51" s="333"/>
      <c r="I51" s="315"/>
      <c r="J51" s="39"/>
      <c r="K51" s="39"/>
      <c r="L51" s="39"/>
      <c r="M51" s="39"/>
      <c r="N51" s="39"/>
      <c r="O51" s="39"/>
      <c r="P51" s="39"/>
    </row>
    <row r="52" spans="2:19" x14ac:dyDescent="0.2">
      <c r="B52" s="315"/>
      <c r="C52" s="315"/>
      <c r="D52" s="315"/>
      <c r="E52" s="315"/>
      <c r="F52" s="315"/>
      <c r="G52" s="315"/>
      <c r="H52" s="315"/>
      <c r="I52" s="315"/>
      <c r="J52" s="39"/>
      <c r="K52" s="39"/>
      <c r="L52" s="39"/>
      <c r="M52" s="39"/>
      <c r="N52" s="39"/>
      <c r="O52" s="39"/>
      <c r="P52" s="39"/>
    </row>
    <row r="53" spans="2:19" x14ac:dyDescent="0.2">
      <c r="B53" s="315"/>
      <c r="C53" s="315"/>
      <c r="D53" s="315"/>
      <c r="E53" s="315"/>
      <c r="F53" s="315"/>
      <c r="G53" s="315"/>
      <c r="H53" s="315"/>
      <c r="I53" s="315"/>
      <c r="J53" s="39"/>
      <c r="K53" s="39"/>
      <c r="L53" s="39"/>
      <c r="M53" s="39"/>
      <c r="N53" s="39"/>
      <c r="O53" s="39"/>
      <c r="P53" s="39"/>
    </row>
    <row r="54" spans="2:19" x14ac:dyDescent="0.2">
      <c r="B54" s="315"/>
      <c r="C54" s="315"/>
      <c r="D54" s="315"/>
      <c r="E54" s="315"/>
      <c r="F54" s="315"/>
      <c r="G54" s="315"/>
      <c r="H54" s="315"/>
      <c r="I54" s="315"/>
      <c r="J54" s="39"/>
      <c r="K54" s="39"/>
      <c r="L54" s="39"/>
      <c r="M54" s="39"/>
      <c r="N54" s="39"/>
      <c r="O54" s="39"/>
      <c r="P54" s="39"/>
    </row>
    <row r="55" spans="2:19" x14ac:dyDescent="0.2">
      <c r="B55" s="399" t="s">
        <v>345</v>
      </c>
      <c r="C55" s="320"/>
      <c r="D55" s="315"/>
      <c r="E55" s="315"/>
      <c r="F55" s="315"/>
      <c r="G55" s="315"/>
      <c r="H55" s="315"/>
      <c r="I55" s="315"/>
      <c r="J55" s="39"/>
      <c r="K55" s="39"/>
      <c r="L55" s="39"/>
      <c r="M55" s="39"/>
      <c r="N55" s="39"/>
      <c r="O55" s="39"/>
      <c r="P55" s="39"/>
    </row>
    <row r="56" spans="2:19" ht="17" thickBot="1" x14ac:dyDescent="0.25">
      <c r="B56" s="400" t="str">
        <f>'Company Info'!E9</f>
        <v>My Company</v>
      </c>
      <c r="C56" s="320"/>
      <c r="D56" s="315"/>
      <c r="E56" s="316"/>
      <c r="F56" s="315"/>
      <c r="G56" s="315"/>
      <c r="H56" s="315"/>
      <c r="I56" s="315"/>
      <c r="J56" s="39"/>
      <c r="K56" s="39"/>
      <c r="L56" s="39"/>
      <c r="M56" s="39"/>
      <c r="N56" s="39"/>
      <c r="O56" s="39"/>
      <c r="P56" s="39"/>
    </row>
    <row r="57" spans="2:19" x14ac:dyDescent="0.2">
      <c r="B57" s="350" t="s">
        <v>346</v>
      </c>
      <c r="C57" s="178"/>
      <c r="D57" s="177" t="s">
        <v>320</v>
      </c>
      <c r="E57" s="177" t="s">
        <v>321</v>
      </c>
      <c r="F57" s="177" t="s">
        <v>322</v>
      </c>
      <c r="G57" s="177" t="s">
        <v>323</v>
      </c>
      <c r="H57" s="177" t="s">
        <v>324</v>
      </c>
      <c r="I57" s="177" t="s">
        <v>325</v>
      </c>
      <c r="J57" s="177" t="s">
        <v>326</v>
      </c>
      <c r="K57" s="178" t="s">
        <v>327</v>
      </c>
      <c r="L57" s="177" t="s">
        <v>328</v>
      </c>
      <c r="M57" s="177" t="s">
        <v>329</v>
      </c>
      <c r="N57" s="177" t="s">
        <v>330</v>
      </c>
      <c r="O57" s="177" t="s">
        <v>331</v>
      </c>
      <c r="P57" s="179" t="s">
        <v>332</v>
      </c>
    </row>
    <row r="58" spans="2:19" x14ac:dyDescent="0.2">
      <c r="B58" s="351" t="s">
        <v>248</v>
      </c>
      <c r="C58" s="320"/>
      <c r="D58" s="317">
        <f t="shared" ref="D58:O58" si="6">IF($D$36&lt;&gt;$H$19,$H$19/60,0)</f>
        <v>0</v>
      </c>
      <c r="E58" s="317">
        <f t="shared" si="6"/>
        <v>0</v>
      </c>
      <c r="F58" s="317">
        <f t="shared" si="6"/>
        <v>0</v>
      </c>
      <c r="G58" s="317">
        <f t="shared" si="6"/>
        <v>0</v>
      </c>
      <c r="H58" s="317">
        <f t="shared" si="6"/>
        <v>0</v>
      </c>
      <c r="I58" s="317">
        <f t="shared" si="6"/>
        <v>0</v>
      </c>
      <c r="J58" s="317">
        <f t="shared" si="6"/>
        <v>0</v>
      </c>
      <c r="K58" s="317">
        <f t="shared" si="6"/>
        <v>0</v>
      </c>
      <c r="L58" s="317">
        <f t="shared" si="6"/>
        <v>0</v>
      </c>
      <c r="M58" s="317">
        <f t="shared" si="6"/>
        <v>0</v>
      </c>
      <c r="N58" s="317">
        <f t="shared" si="6"/>
        <v>0</v>
      </c>
      <c r="O58" s="317">
        <f t="shared" si="6"/>
        <v>0</v>
      </c>
      <c r="P58" s="189">
        <f>SUM(D58:O58)</f>
        <v>0</v>
      </c>
    </row>
    <row r="59" spans="2:19" x14ac:dyDescent="0.2">
      <c r="B59" s="351" t="s">
        <v>249</v>
      </c>
      <c r="C59" s="320"/>
      <c r="D59" s="317">
        <f t="shared" ref="D59:O59" si="7">IF($D$36=$H$19,$F$36/12,0)</f>
        <v>0</v>
      </c>
      <c r="E59" s="317">
        <f t="shared" si="7"/>
        <v>0</v>
      </c>
      <c r="F59" s="317">
        <f t="shared" si="7"/>
        <v>0</v>
      </c>
      <c r="G59" s="317">
        <f t="shared" si="7"/>
        <v>0</v>
      </c>
      <c r="H59" s="317">
        <f t="shared" si="7"/>
        <v>0</v>
      </c>
      <c r="I59" s="317">
        <f t="shared" si="7"/>
        <v>0</v>
      </c>
      <c r="J59" s="317">
        <f t="shared" si="7"/>
        <v>0</v>
      </c>
      <c r="K59" s="317">
        <f t="shared" si="7"/>
        <v>0</v>
      </c>
      <c r="L59" s="317">
        <f t="shared" si="7"/>
        <v>0</v>
      </c>
      <c r="M59" s="317">
        <f t="shared" si="7"/>
        <v>0</v>
      </c>
      <c r="N59" s="317">
        <f t="shared" si="7"/>
        <v>0</v>
      </c>
      <c r="O59" s="317">
        <f t="shared" si="7"/>
        <v>0</v>
      </c>
      <c r="P59" s="189">
        <f>SUM(D59:O59)</f>
        <v>0</v>
      </c>
    </row>
    <row r="60" spans="2:19" ht="15.75" customHeight="1" x14ac:dyDescent="0.2">
      <c r="B60" s="351" t="s">
        <v>250</v>
      </c>
      <c r="C60" s="320"/>
      <c r="D60" s="317">
        <f t="shared" ref="D60:O60" si="8">$F$50/12</f>
        <v>0</v>
      </c>
      <c r="E60" s="317">
        <f t="shared" si="8"/>
        <v>0</v>
      </c>
      <c r="F60" s="317">
        <f t="shared" si="8"/>
        <v>0</v>
      </c>
      <c r="G60" s="317">
        <f t="shared" si="8"/>
        <v>0</v>
      </c>
      <c r="H60" s="317">
        <f t="shared" si="8"/>
        <v>0</v>
      </c>
      <c r="I60" s="317">
        <f t="shared" si="8"/>
        <v>0</v>
      </c>
      <c r="J60" s="317">
        <f t="shared" si="8"/>
        <v>0</v>
      </c>
      <c r="K60" s="317">
        <f t="shared" si="8"/>
        <v>0</v>
      </c>
      <c r="L60" s="317">
        <f t="shared" si="8"/>
        <v>0</v>
      </c>
      <c r="M60" s="317">
        <f t="shared" si="8"/>
        <v>0</v>
      </c>
      <c r="N60" s="317">
        <f t="shared" si="8"/>
        <v>0</v>
      </c>
      <c r="O60" s="317">
        <f t="shared" si="8"/>
        <v>0</v>
      </c>
      <c r="P60" s="189">
        <f>SUM(D60:O60)</f>
        <v>0</v>
      </c>
    </row>
    <row r="61" spans="2:19" ht="17" thickBot="1" x14ac:dyDescent="0.25">
      <c r="B61" s="352" t="s">
        <v>698</v>
      </c>
      <c r="C61" s="320"/>
      <c r="D61" s="317">
        <f>SUM(D58:D60)</f>
        <v>0</v>
      </c>
      <c r="E61" s="317">
        <f t="shared" ref="E61:O61" si="9">SUM(E58:E60)</f>
        <v>0</v>
      </c>
      <c r="F61" s="317">
        <f t="shared" si="9"/>
        <v>0</v>
      </c>
      <c r="G61" s="317">
        <f t="shared" si="9"/>
        <v>0</v>
      </c>
      <c r="H61" s="317">
        <f t="shared" si="9"/>
        <v>0</v>
      </c>
      <c r="I61" s="317">
        <f t="shared" si="9"/>
        <v>0</v>
      </c>
      <c r="J61" s="317">
        <f t="shared" si="9"/>
        <v>0</v>
      </c>
      <c r="K61" s="317">
        <f t="shared" si="9"/>
        <v>0</v>
      </c>
      <c r="L61" s="317">
        <f t="shared" si="9"/>
        <v>0</v>
      </c>
      <c r="M61" s="317">
        <f t="shared" si="9"/>
        <v>0</v>
      </c>
      <c r="N61" s="317">
        <f t="shared" si="9"/>
        <v>0</v>
      </c>
      <c r="O61" s="317">
        <f t="shared" si="9"/>
        <v>0</v>
      </c>
      <c r="P61" s="189">
        <f>SUM(D61:O61)</f>
        <v>0</v>
      </c>
    </row>
    <row r="62" spans="2:19" x14ac:dyDescent="0.2">
      <c r="B62" s="350" t="s">
        <v>347</v>
      </c>
      <c r="C62" s="178"/>
      <c r="D62" s="289"/>
      <c r="E62" s="289"/>
      <c r="F62" s="289"/>
      <c r="G62" s="289"/>
      <c r="H62" s="289"/>
      <c r="I62" s="289"/>
      <c r="J62" s="289"/>
      <c r="K62" s="289"/>
      <c r="L62" s="289"/>
      <c r="M62" s="289"/>
      <c r="N62" s="289"/>
      <c r="O62" s="289"/>
      <c r="P62" s="193"/>
      <c r="Q62" s="40"/>
      <c r="R62" s="321"/>
      <c r="S62" s="321"/>
    </row>
    <row r="63" spans="2:19" x14ac:dyDescent="0.2">
      <c r="B63" s="351" t="s">
        <v>248</v>
      </c>
      <c r="C63" s="320"/>
      <c r="D63" s="317">
        <f t="shared" ref="D63:O63" si="10">IF($D$36&lt;&gt;$H$19,$H$19/60,0)</f>
        <v>0</v>
      </c>
      <c r="E63" s="317">
        <f t="shared" si="10"/>
        <v>0</v>
      </c>
      <c r="F63" s="317">
        <f t="shared" si="10"/>
        <v>0</v>
      </c>
      <c r="G63" s="317">
        <f t="shared" si="10"/>
        <v>0</v>
      </c>
      <c r="H63" s="317">
        <f t="shared" si="10"/>
        <v>0</v>
      </c>
      <c r="I63" s="317">
        <f t="shared" si="10"/>
        <v>0</v>
      </c>
      <c r="J63" s="317">
        <f t="shared" si="10"/>
        <v>0</v>
      </c>
      <c r="K63" s="317">
        <f t="shared" si="10"/>
        <v>0</v>
      </c>
      <c r="L63" s="317">
        <f t="shared" si="10"/>
        <v>0</v>
      </c>
      <c r="M63" s="317">
        <f t="shared" si="10"/>
        <v>0</v>
      </c>
      <c r="N63" s="317">
        <f t="shared" si="10"/>
        <v>0</v>
      </c>
      <c r="O63" s="317">
        <f t="shared" si="10"/>
        <v>0</v>
      </c>
      <c r="P63" s="189">
        <f>SUM(D63:O63)</f>
        <v>0</v>
      </c>
    </row>
    <row r="64" spans="2:19" x14ac:dyDescent="0.2">
      <c r="B64" s="351" t="s">
        <v>249</v>
      </c>
      <c r="C64" s="320"/>
      <c r="D64" s="317">
        <f t="shared" ref="D64:O64" si="11">IF($D$36=$H$19,$G$36/12,0)</f>
        <v>0</v>
      </c>
      <c r="E64" s="317">
        <f t="shared" si="11"/>
        <v>0</v>
      </c>
      <c r="F64" s="317">
        <f t="shared" si="11"/>
        <v>0</v>
      </c>
      <c r="G64" s="317">
        <f t="shared" si="11"/>
        <v>0</v>
      </c>
      <c r="H64" s="317">
        <f t="shared" si="11"/>
        <v>0</v>
      </c>
      <c r="I64" s="317">
        <f t="shared" si="11"/>
        <v>0</v>
      </c>
      <c r="J64" s="317">
        <f t="shared" si="11"/>
        <v>0</v>
      </c>
      <c r="K64" s="317">
        <f t="shared" si="11"/>
        <v>0</v>
      </c>
      <c r="L64" s="317">
        <f t="shared" si="11"/>
        <v>0</v>
      </c>
      <c r="M64" s="317">
        <f t="shared" si="11"/>
        <v>0</v>
      </c>
      <c r="N64" s="317">
        <f t="shared" si="11"/>
        <v>0</v>
      </c>
      <c r="O64" s="317">
        <f t="shared" si="11"/>
        <v>0</v>
      </c>
      <c r="P64" s="189">
        <f>SUM(D64:O64)</f>
        <v>0</v>
      </c>
    </row>
    <row r="65" spans="2:17" x14ac:dyDescent="0.2">
      <c r="B65" s="351" t="s">
        <v>250</v>
      </c>
      <c r="C65" s="320"/>
      <c r="D65" s="317">
        <f t="shared" ref="D65:O65" si="12">$G$50/12</f>
        <v>0</v>
      </c>
      <c r="E65" s="317">
        <f t="shared" si="12"/>
        <v>0</v>
      </c>
      <c r="F65" s="317">
        <f t="shared" si="12"/>
        <v>0</v>
      </c>
      <c r="G65" s="317">
        <f t="shared" si="12"/>
        <v>0</v>
      </c>
      <c r="H65" s="317">
        <f t="shared" si="12"/>
        <v>0</v>
      </c>
      <c r="I65" s="317">
        <f t="shared" si="12"/>
        <v>0</v>
      </c>
      <c r="J65" s="317">
        <f t="shared" si="12"/>
        <v>0</v>
      </c>
      <c r="K65" s="317">
        <f t="shared" si="12"/>
        <v>0</v>
      </c>
      <c r="L65" s="317">
        <f t="shared" si="12"/>
        <v>0</v>
      </c>
      <c r="M65" s="317">
        <f t="shared" si="12"/>
        <v>0</v>
      </c>
      <c r="N65" s="317">
        <f t="shared" si="12"/>
        <v>0</v>
      </c>
      <c r="O65" s="317">
        <f t="shared" si="12"/>
        <v>0</v>
      </c>
      <c r="P65" s="189">
        <f>SUM(D65:O65)</f>
        <v>0</v>
      </c>
    </row>
    <row r="66" spans="2:17" ht="17" thickBot="1" x14ac:dyDescent="0.25">
      <c r="B66" s="352" t="s">
        <v>698</v>
      </c>
      <c r="C66" s="320"/>
      <c r="D66" s="317">
        <f t="shared" ref="D66:O66" si="13">SUM(D63:D65)</f>
        <v>0</v>
      </c>
      <c r="E66" s="317">
        <f t="shared" si="13"/>
        <v>0</v>
      </c>
      <c r="F66" s="317">
        <f t="shared" si="13"/>
        <v>0</v>
      </c>
      <c r="G66" s="317">
        <f t="shared" si="13"/>
        <v>0</v>
      </c>
      <c r="H66" s="317">
        <f t="shared" si="13"/>
        <v>0</v>
      </c>
      <c r="I66" s="317">
        <f t="shared" si="13"/>
        <v>0</v>
      </c>
      <c r="J66" s="317">
        <f t="shared" si="13"/>
        <v>0</v>
      </c>
      <c r="K66" s="317">
        <f t="shared" si="13"/>
        <v>0</v>
      </c>
      <c r="L66" s="317">
        <f t="shared" si="13"/>
        <v>0</v>
      </c>
      <c r="M66" s="317">
        <f t="shared" si="13"/>
        <v>0</v>
      </c>
      <c r="N66" s="317">
        <f t="shared" si="13"/>
        <v>0</v>
      </c>
      <c r="O66" s="317">
        <f t="shared" si="13"/>
        <v>0</v>
      </c>
      <c r="P66" s="189">
        <f>SUM(D66:O66)</f>
        <v>0</v>
      </c>
    </row>
    <row r="67" spans="2:17" x14ac:dyDescent="0.2">
      <c r="B67" s="350" t="s">
        <v>348</v>
      </c>
      <c r="C67" s="178"/>
      <c r="D67" s="316"/>
      <c r="E67" s="316"/>
      <c r="F67" s="316"/>
      <c r="G67" s="316"/>
      <c r="H67" s="316"/>
      <c r="I67" s="316"/>
      <c r="J67" s="85"/>
      <c r="K67" s="85"/>
      <c r="L67" s="85"/>
      <c r="M67" s="85"/>
      <c r="N67" s="85"/>
      <c r="O67" s="85"/>
      <c r="P67" s="193"/>
    </row>
    <row r="68" spans="2:17" x14ac:dyDescent="0.2">
      <c r="B68" s="351" t="s">
        <v>248</v>
      </c>
      <c r="C68" s="320"/>
      <c r="D68" s="317">
        <f t="shared" ref="D68:O68" si="14">IF($D$36&lt;&gt;$H$19,$H$19/60,0)</f>
        <v>0</v>
      </c>
      <c r="E68" s="317">
        <f t="shared" si="14"/>
        <v>0</v>
      </c>
      <c r="F68" s="317">
        <f t="shared" si="14"/>
        <v>0</v>
      </c>
      <c r="G68" s="317">
        <f t="shared" si="14"/>
        <v>0</v>
      </c>
      <c r="H68" s="317">
        <f t="shared" si="14"/>
        <v>0</v>
      </c>
      <c r="I68" s="317">
        <f t="shared" si="14"/>
        <v>0</v>
      </c>
      <c r="J68" s="317">
        <f t="shared" si="14"/>
        <v>0</v>
      </c>
      <c r="K68" s="317">
        <f t="shared" si="14"/>
        <v>0</v>
      </c>
      <c r="L68" s="317">
        <f t="shared" si="14"/>
        <v>0</v>
      </c>
      <c r="M68" s="317">
        <f t="shared" si="14"/>
        <v>0</v>
      </c>
      <c r="N68" s="317">
        <f t="shared" si="14"/>
        <v>0</v>
      </c>
      <c r="O68" s="317">
        <f t="shared" si="14"/>
        <v>0</v>
      </c>
      <c r="P68" s="189">
        <f>SUM(D68:O68)</f>
        <v>0</v>
      </c>
    </row>
    <row r="69" spans="2:17" x14ac:dyDescent="0.2">
      <c r="B69" s="351" t="s">
        <v>249</v>
      </c>
      <c r="C69" s="320"/>
      <c r="D69" s="317">
        <f t="shared" ref="D69:O69" si="15">IF($D$36=$H$19,$H$36/12,0)</f>
        <v>0</v>
      </c>
      <c r="E69" s="317">
        <f t="shared" si="15"/>
        <v>0</v>
      </c>
      <c r="F69" s="317">
        <f t="shared" si="15"/>
        <v>0</v>
      </c>
      <c r="G69" s="317">
        <f t="shared" si="15"/>
        <v>0</v>
      </c>
      <c r="H69" s="317">
        <f t="shared" si="15"/>
        <v>0</v>
      </c>
      <c r="I69" s="317">
        <f t="shared" si="15"/>
        <v>0</v>
      </c>
      <c r="J69" s="317">
        <f t="shared" si="15"/>
        <v>0</v>
      </c>
      <c r="K69" s="317">
        <f t="shared" si="15"/>
        <v>0</v>
      </c>
      <c r="L69" s="317">
        <f t="shared" si="15"/>
        <v>0</v>
      </c>
      <c r="M69" s="317">
        <f t="shared" si="15"/>
        <v>0</v>
      </c>
      <c r="N69" s="317">
        <f t="shared" si="15"/>
        <v>0</v>
      </c>
      <c r="O69" s="317">
        <f t="shared" si="15"/>
        <v>0</v>
      </c>
      <c r="P69" s="189">
        <f>SUM(D69:O69)</f>
        <v>0</v>
      </c>
    </row>
    <row r="70" spans="2:17" x14ac:dyDescent="0.2">
      <c r="B70" s="351" t="s">
        <v>250</v>
      </c>
      <c r="C70" s="312"/>
      <c r="D70" s="317">
        <f t="shared" ref="D70:O70" si="16">$H$50/12</f>
        <v>0</v>
      </c>
      <c r="E70" s="317">
        <f t="shared" si="16"/>
        <v>0</v>
      </c>
      <c r="F70" s="317">
        <f t="shared" si="16"/>
        <v>0</v>
      </c>
      <c r="G70" s="317">
        <f t="shared" si="16"/>
        <v>0</v>
      </c>
      <c r="H70" s="317">
        <f t="shared" si="16"/>
        <v>0</v>
      </c>
      <c r="I70" s="317">
        <f t="shared" si="16"/>
        <v>0</v>
      </c>
      <c r="J70" s="317">
        <f t="shared" si="16"/>
        <v>0</v>
      </c>
      <c r="K70" s="317">
        <f t="shared" si="16"/>
        <v>0</v>
      </c>
      <c r="L70" s="317">
        <f t="shared" si="16"/>
        <v>0</v>
      </c>
      <c r="M70" s="317">
        <f t="shared" si="16"/>
        <v>0</v>
      </c>
      <c r="N70" s="317">
        <f t="shared" si="16"/>
        <v>0</v>
      </c>
      <c r="O70" s="317">
        <f t="shared" si="16"/>
        <v>0</v>
      </c>
      <c r="P70" s="189">
        <f>SUM(D70:O70)</f>
        <v>0</v>
      </c>
    </row>
    <row r="71" spans="2:17" ht="17" thickBot="1" x14ac:dyDescent="0.25">
      <c r="B71" s="353" t="s">
        <v>698</v>
      </c>
      <c r="C71" s="354"/>
      <c r="D71" s="355">
        <f t="shared" ref="D71:O71" si="17">SUM(D68:D70)</f>
        <v>0</v>
      </c>
      <c r="E71" s="355">
        <f t="shared" si="17"/>
        <v>0</v>
      </c>
      <c r="F71" s="355">
        <f t="shared" si="17"/>
        <v>0</v>
      </c>
      <c r="G71" s="355">
        <f t="shared" si="17"/>
        <v>0</v>
      </c>
      <c r="H71" s="355">
        <f t="shared" si="17"/>
        <v>0</v>
      </c>
      <c r="I71" s="355">
        <f t="shared" si="17"/>
        <v>0</v>
      </c>
      <c r="J71" s="355">
        <f t="shared" si="17"/>
        <v>0</v>
      </c>
      <c r="K71" s="355">
        <f t="shared" si="17"/>
        <v>0</v>
      </c>
      <c r="L71" s="355">
        <f t="shared" si="17"/>
        <v>0</v>
      </c>
      <c r="M71" s="355">
        <f t="shared" si="17"/>
        <v>0</v>
      </c>
      <c r="N71" s="355">
        <f t="shared" si="17"/>
        <v>0</v>
      </c>
      <c r="O71" s="355">
        <f t="shared" si="17"/>
        <v>0</v>
      </c>
      <c r="P71" s="356">
        <f>SUM(D71:O71)</f>
        <v>0</v>
      </c>
    </row>
    <row r="72" spans="2:17" ht="17" thickBot="1" x14ac:dyDescent="0.25">
      <c r="B72" s="315"/>
      <c r="C72" s="312"/>
      <c r="D72" s="289"/>
      <c r="E72" s="289"/>
      <c r="F72" s="289"/>
      <c r="G72" s="289"/>
      <c r="H72" s="289"/>
      <c r="I72" s="289"/>
      <c r="J72" s="289"/>
      <c r="K72" s="289"/>
      <c r="L72" s="289"/>
      <c r="M72" s="289"/>
      <c r="N72" s="289"/>
      <c r="O72" s="289"/>
      <c r="P72" s="85"/>
      <c r="Q72" s="40"/>
    </row>
    <row r="73" spans="2:17" x14ac:dyDescent="0.2">
      <c r="B73" s="322" t="s">
        <v>251</v>
      </c>
      <c r="C73" s="253"/>
      <c r="D73" s="374"/>
      <c r="E73" s="375"/>
      <c r="F73" s="374"/>
      <c r="G73" s="374"/>
      <c r="H73" s="376"/>
      <c r="I73" s="39"/>
      <c r="J73" s="39"/>
      <c r="K73" s="39"/>
      <c r="L73" s="39"/>
      <c r="M73" s="39"/>
      <c r="N73" s="39"/>
      <c r="O73" s="39"/>
      <c r="P73" s="39"/>
    </row>
    <row r="74" spans="2:17" x14ac:dyDescent="0.2">
      <c r="B74" s="264"/>
      <c r="C74" s="277"/>
      <c r="D74" s="277"/>
      <c r="E74" s="277"/>
      <c r="F74" s="277"/>
      <c r="G74" s="277"/>
      <c r="H74" s="278"/>
      <c r="I74" s="39"/>
      <c r="K74" s="39"/>
      <c r="L74" s="39"/>
      <c r="M74" s="39"/>
      <c r="N74" s="39"/>
      <c r="O74" s="39"/>
      <c r="P74" s="39"/>
    </row>
    <row r="75" spans="2:17" x14ac:dyDescent="0.2">
      <c r="B75" s="279" t="s">
        <v>607</v>
      </c>
      <c r="C75" s="621" t="s">
        <v>253</v>
      </c>
      <c r="D75" s="681"/>
      <c r="E75" s="681"/>
      <c r="F75" s="681"/>
      <c r="G75" s="681"/>
      <c r="H75" s="659"/>
      <c r="I75" s="39"/>
      <c r="J75" s="39"/>
      <c r="K75" s="39"/>
      <c r="L75" s="39"/>
      <c r="M75" s="39"/>
      <c r="N75" s="39"/>
      <c r="O75" s="39"/>
      <c r="P75" s="39"/>
    </row>
    <row r="76" spans="2:17" x14ac:dyDescent="0.2">
      <c r="B76" s="276"/>
      <c r="C76" s="681"/>
      <c r="D76" s="681"/>
      <c r="E76" s="681"/>
      <c r="F76" s="681"/>
      <c r="G76" s="681"/>
      <c r="H76" s="659"/>
      <c r="I76" s="39"/>
      <c r="J76" s="39"/>
      <c r="K76" s="39"/>
      <c r="L76" s="39"/>
      <c r="M76" s="39"/>
      <c r="N76" s="39"/>
      <c r="O76" s="39"/>
      <c r="P76" s="39"/>
    </row>
    <row r="77" spans="2:17" x14ac:dyDescent="0.2">
      <c r="B77" s="276"/>
      <c r="C77" s="681"/>
      <c r="D77" s="681"/>
      <c r="E77" s="681"/>
      <c r="F77" s="681"/>
      <c r="G77" s="681"/>
      <c r="H77" s="659"/>
      <c r="I77" s="39"/>
      <c r="J77" s="39"/>
      <c r="K77" s="39"/>
      <c r="L77" s="39"/>
      <c r="M77" s="39"/>
      <c r="N77" s="39"/>
      <c r="O77" s="39"/>
      <c r="P77" s="39"/>
    </row>
    <row r="78" spans="2:17" x14ac:dyDescent="0.2">
      <c r="B78" s="276"/>
      <c r="C78" s="643" t="s">
        <v>252</v>
      </c>
      <c r="D78" s="681"/>
      <c r="E78" s="681"/>
      <c r="F78" s="681"/>
      <c r="G78" s="681"/>
      <c r="H78" s="659"/>
      <c r="I78" s="39"/>
      <c r="J78" s="39"/>
      <c r="K78" s="39"/>
      <c r="L78" s="39"/>
      <c r="M78" s="39"/>
      <c r="N78" s="39"/>
      <c r="O78" s="39"/>
      <c r="P78" s="39"/>
    </row>
    <row r="79" spans="2:17" x14ac:dyDescent="0.2">
      <c r="B79" s="276"/>
      <c r="C79" s="377"/>
      <c r="D79" s="377"/>
      <c r="E79" s="377"/>
      <c r="F79" s="377"/>
      <c r="G79" s="377"/>
      <c r="H79" s="378"/>
      <c r="I79" s="39"/>
      <c r="J79" s="39"/>
      <c r="K79" s="39"/>
      <c r="L79" s="39"/>
      <c r="M79" s="39"/>
      <c r="N79" s="39"/>
      <c r="O79" s="39"/>
      <c r="P79" s="39"/>
    </row>
    <row r="80" spans="2:17" x14ac:dyDescent="0.2">
      <c r="B80" s="279" t="s">
        <v>608</v>
      </c>
      <c r="C80" s="621" t="s">
        <v>254</v>
      </c>
      <c r="D80" s="574"/>
      <c r="E80" s="574"/>
      <c r="F80" s="574"/>
      <c r="G80" s="574"/>
      <c r="H80" s="573"/>
      <c r="I80" s="39"/>
      <c r="J80" s="39"/>
      <c r="K80" s="39"/>
      <c r="L80" s="39"/>
      <c r="M80" s="39"/>
      <c r="N80" s="39"/>
      <c r="O80" s="39"/>
      <c r="P80" s="39"/>
    </row>
    <row r="81" spans="2:16" x14ac:dyDescent="0.2">
      <c r="B81" s="276"/>
      <c r="C81" s="574"/>
      <c r="D81" s="574"/>
      <c r="E81" s="574"/>
      <c r="F81" s="574"/>
      <c r="G81" s="574"/>
      <c r="H81" s="573"/>
      <c r="I81" s="39"/>
      <c r="J81" s="39"/>
      <c r="K81" s="39"/>
      <c r="L81" s="39"/>
      <c r="M81" s="39"/>
      <c r="N81" s="39"/>
      <c r="O81" s="39"/>
      <c r="P81" s="39"/>
    </row>
    <row r="82" spans="2:16" x14ac:dyDescent="0.2">
      <c r="B82" s="276"/>
      <c r="C82" s="574"/>
      <c r="D82" s="574"/>
      <c r="E82" s="574"/>
      <c r="F82" s="574"/>
      <c r="G82" s="574"/>
      <c r="H82" s="573"/>
      <c r="I82" s="39"/>
      <c r="J82" s="39"/>
      <c r="K82" s="39"/>
      <c r="L82" s="39"/>
      <c r="M82" s="39"/>
      <c r="N82" s="39"/>
      <c r="O82" s="39"/>
      <c r="P82" s="39"/>
    </row>
    <row r="83" spans="2:16" x14ac:dyDescent="0.2">
      <c r="B83" s="276"/>
      <c r="C83" s="678" t="s">
        <v>255</v>
      </c>
      <c r="D83" s="574"/>
      <c r="E83" s="574"/>
      <c r="F83" s="574"/>
      <c r="G83" s="574"/>
      <c r="H83" s="573"/>
      <c r="I83" s="39"/>
      <c r="J83" s="39"/>
      <c r="K83" s="39"/>
      <c r="L83" s="39"/>
      <c r="M83" s="39"/>
      <c r="N83" s="39"/>
      <c r="O83" s="39"/>
      <c r="P83" s="39"/>
    </row>
    <row r="84" spans="2:16" x14ac:dyDescent="0.2">
      <c r="B84" s="276"/>
      <c r="C84" s="574"/>
      <c r="D84" s="574"/>
      <c r="E84" s="574"/>
      <c r="F84" s="574"/>
      <c r="G84" s="574"/>
      <c r="H84" s="573"/>
      <c r="I84" s="39"/>
      <c r="J84" s="39"/>
      <c r="K84" s="39"/>
      <c r="L84" s="39"/>
      <c r="M84" s="39"/>
      <c r="N84" s="39"/>
      <c r="O84" s="39"/>
      <c r="P84" s="39"/>
    </row>
    <row r="85" spans="2:16" x14ac:dyDescent="0.2">
      <c r="B85" s="276"/>
      <c r="C85" s="574"/>
      <c r="D85" s="574"/>
      <c r="E85" s="574"/>
      <c r="F85" s="574"/>
      <c r="G85" s="574"/>
      <c r="H85" s="573"/>
      <c r="I85" s="39"/>
      <c r="J85" s="39"/>
      <c r="K85" s="39"/>
      <c r="L85" s="39"/>
      <c r="M85" s="39"/>
      <c r="N85" s="39"/>
      <c r="O85" s="39"/>
      <c r="P85" s="39"/>
    </row>
    <row r="86" spans="2:16" x14ac:dyDescent="0.2">
      <c r="B86" s="276"/>
      <c r="C86" s="678" t="s">
        <v>256</v>
      </c>
      <c r="D86" s="678"/>
      <c r="E86" s="678"/>
      <c r="F86" s="678"/>
      <c r="G86" s="678"/>
      <c r="H86" s="583"/>
      <c r="I86" s="39"/>
      <c r="J86" s="39"/>
      <c r="K86" s="39"/>
      <c r="L86" s="39"/>
      <c r="M86" s="39"/>
      <c r="N86" s="39"/>
      <c r="O86" s="39"/>
      <c r="P86" s="39"/>
    </row>
    <row r="87" spans="2:16" x14ac:dyDescent="0.2">
      <c r="B87" s="276"/>
      <c r="C87" s="678"/>
      <c r="D87" s="678"/>
      <c r="E87" s="678"/>
      <c r="F87" s="678"/>
      <c r="G87" s="678"/>
      <c r="H87" s="583"/>
      <c r="I87" s="39"/>
      <c r="J87" s="39"/>
      <c r="K87" s="39"/>
      <c r="L87" s="39"/>
      <c r="M87" s="39"/>
      <c r="N87" s="39"/>
      <c r="O87" s="39"/>
      <c r="P87" s="39"/>
    </row>
    <row r="88" spans="2:16" x14ac:dyDescent="0.2">
      <c r="B88" s="276"/>
      <c r="C88" s="306" t="s">
        <v>89</v>
      </c>
      <c r="D88" s="277"/>
      <c r="E88" s="277" t="s">
        <v>21</v>
      </c>
      <c r="F88" s="277"/>
      <c r="G88" s="390">
        <v>3</v>
      </c>
      <c r="H88" s="278"/>
      <c r="I88" s="39"/>
      <c r="J88" s="39"/>
      <c r="K88" s="39"/>
      <c r="L88" s="39"/>
      <c r="M88" s="39"/>
      <c r="N88" s="39"/>
      <c r="O88" s="39"/>
      <c r="P88" s="39"/>
    </row>
    <row r="89" spans="2:16" x14ac:dyDescent="0.2">
      <c r="B89" s="276"/>
      <c r="C89" s="306" t="s">
        <v>257</v>
      </c>
      <c r="D89" s="277"/>
      <c r="E89" s="277" t="s">
        <v>20</v>
      </c>
      <c r="F89" s="277"/>
      <c r="G89" s="390">
        <v>7</v>
      </c>
      <c r="H89" s="278"/>
      <c r="I89" s="39"/>
      <c r="J89" s="39"/>
      <c r="K89" s="39"/>
      <c r="L89" s="39"/>
      <c r="M89" s="39"/>
      <c r="N89" s="39"/>
      <c r="O89" s="39"/>
      <c r="P89" s="39"/>
    </row>
    <row r="90" spans="2:16" x14ac:dyDescent="0.2">
      <c r="B90" s="276"/>
      <c r="C90" s="306" t="s">
        <v>443</v>
      </c>
      <c r="D90" s="277"/>
      <c r="E90" s="277" t="s">
        <v>20</v>
      </c>
      <c r="F90" s="277"/>
      <c r="G90" s="390">
        <v>7</v>
      </c>
      <c r="H90" s="278"/>
      <c r="I90" s="39"/>
      <c r="J90" s="39"/>
      <c r="K90" s="39"/>
      <c r="L90" s="39"/>
      <c r="M90" s="39"/>
      <c r="N90" s="39"/>
      <c r="O90" s="39"/>
      <c r="P90" s="39"/>
    </row>
    <row r="91" spans="2:16" x14ac:dyDescent="0.2">
      <c r="B91" s="276"/>
      <c r="C91" s="306" t="s">
        <v>446</v>
      </c>
      <c r="D91" s="277"/>
      <c r="E91" s="277" t="s">
        <v>22</v>
      </c>
      <c r="F91" s="277"/>
      <c r="G91" s="390">
        <v>5</v>
      </c>
      <c r="H91" s="278"/>
      <c r="I91" s="39"/>
      <c r="J91" s="39"/>
      <c r="K91" s="39"/>
      <c r="L91" s="39"/>
      <c r="M91" s="39"/>
      <c r="N91" s="39"/>
      <c r="O91" s="39"/>
      <c r="P91" s="39"/>
    </row>
    <row r="92" spans="2:16" x14ac:dyDescent="0.2">
      <c r="B92" s="276"/>
      <c r="C92" s="306" t="s">
        <v>88</v>
      </c>
      <c r="D92" s="277"/>
      <c r="E92" s="277" t="s">
        <v>473</v>
      </c>
      <c r="F92" s="277"/>
      <c r="G92" s="390">
        <v>5</v>
      </c>
      <c r="H92" s="278"/>
      <c r="I92" s="39"/>
      <c r="J92" s="39"/>
      <c r="K92" s="39"/>
      <c r="L92" s="39"/>
      <c r="M92" s="39"/>
      <c r="N92" s="39"/>
      <c r="O92" s="39"/>
      <c r="P92" s="39"/>
    </row>
    <row r="93" spans="2:16" x14ac:dyDescent="0.2">
      <c r="B93" s="276"/>
      <c r="C93" s="277" t="s">
        <v>72</v>
      </c>
      <c r="D93" s="277"/>
      <c r="E93" s="277" t="s">
        <v>23</v>
      </c>
      <c r="F93" s="277"/>
      <c r="G93" s="390">
        <v>20</v>
      </c>
      <c r="H93" s="278"/>
      <c r="I93" s="39"/>
      <c r="J93" s="39"/>
      <c r="K93" s="39"/>
      <c r="L93" s="39"/>
      <c r="M93" s="39"/>
      <c r="N93" s="39"/>
      <c r="O93" s="39"/>
      <c r="P93" s="39"/>
    </row>
    <row r="94" spans="2:16" x14ac:dyDescent="0.2">
      <c r="B94" s="276"/>
      <c r="C94" s="277"/>
      <c r="D94" s="277"/>
      <c r="E94" s="277"/>
      <c r="F94" s="277"/>
      <c r="G94" s="277"/>
      <c r="H94" s="278"/>
      <c r="I94" s="39"/>
      <c r="J94" s="39"/>
      <c r="K94" s="39"/>
      <c r="L94" s="39"/>
      <c r="M94" s="39"/>
      <c r="N94" s="39"/>
      <c r="O94" s="39"/>
      <c r="P94" s="39"/>
    </row>
    <row r="95" spans="2:16" ht="17" thickBot="1" x14ac:dyDescent="0.25">
      <c r="B95" s="379" t="s">
        <v>603</v>
      </c>
      <c r="C95" s="282" t="s">
        <v>0</v>
      </c>
      <c r="D95" s="282"/>
      <c r="E95" s="282"/>
      <c r="F95" s="282"/>
      <c r="G95" s="282"/>
      <c r="H95" s="283"/>
      <c r="I95" s="39"/>
      <c r="J95" s="39"/>
      <c r="K95" s="39"/>
      <c r="L95" s="39"/>
      <c r="M95" s="39"/>
      <c r="N95" s="39"/>
      <c r="O95" s="39"/>
      <c r="P95" s="39"/>
    </row>
    <row r="96" spans="2:16" ht="17" thickBot="1" x14ac:dyDescent="0.25">
      <c r="B96" s="39"/>
      <c r="C96" s="313"/>
      <c r="D96" s="313"/>
      <c r="E96" s="313"/>
      <c r="F96" s="313"/>
      <c r="G96" s="313"/>
      <c r="H96" s="313"/>
      <c r="I96" s="313"/>
      <c r="J96" s="39"/>
      <c r="K96" s="39"/>
      <c r="L96" s="39"/>
      <c r="M96" s="39"/>
      <c r="N96" s="39"/>
      <c r="O96" s="39"/>
      <c r="P96" s="39"/>
    </row>
    <row r="97" spans="1:16" x14ac:dyDescent="0.2">
      <c r="A97" s="284"/>
      <c r="B97" s="350" t="s">
        <v>349</v>
      </c>
      <c r="C97" s="178"/>
      <c r="D97" s="177" t="s">
        <v>320</v>
      </c>
      <c r="E97" s="177" t="s">
        <v>321</v>
      </c>
      <c r="F97" s="177" t="s">
        <v>322</v>
      </c>
      <c r="G97" s="177" t="s">
        <v>323</v>
      </c>
      <c r="H97" s="177" t="s">
        <v>324</v>
      </c>
      <c r="I97" s="177" t="s">
        <v>325</v>
      </c>
      <c r="J97" s="177" t="s">
        <v>326</v>
      </c>
      <c r="K97" s="178" t="s">
        <v>327</v>
      </c>
      <c r="L97" s="177" t="s">
        <v>328</v>
      </c>
      <c r="M97" s="177" t="s">
        <v>329</v>
      </c>
      <c r="N97" s="177" t="s">
        <v>330</v>
      </c>
      <c r="O97" s="177" t="s">
        <v>331</v>
      </c>
      <c r="P97" s="179" t="s">
        <v>332</v>
      </c>
    </row>
    <row r="98" spans="1:16" x14ac:dyDescent="0.2">
      <c r="A98" s="215"/>
      <c r="B98" s="215" t="s">
        <v>89</v>
      </c>
      <c r="C98" s="103"/>
      <c r="D98" s="232">
        <v>0</v>
      </c>
      <c r="E98" s="232">
        <v>0</v>
      </c>
      <c r="F98" s="232">
        <v>0</v>
      </c>
      <c r="G98" s="232">
        <v>0</v>
      </c>
      <c r="H98" s="232">
        <v>0</v>
      </c>
      <c r="I98" s="232">
        <v>0</v>
      </c>
      <c r="J98" s="232">
        <v>0</v>
      </c>
      <c r="K98" s="232">
        <v>0</v>
      </c>
      <c r="L98" s="232">
        <v>0</v>
      </c>
      <c r="M98" s="232">
        <v>0</v>
      </c>
      <c r="N98" s="232">
        <v>0</v>
      </c>
      <c r="O98" s="232">
        <v>0</v>
      </c>
      <c r="P98" s="189">
        <f t="shared" ref="P98:P109" si="18">SUM(D98:O98)</f>
        <v>0</v>
      </c>
    </row>
    <row r="99" spans="1:16" x14ac:dyDescent="0.2">
      <c r="A99" s="215"/>
      <c r="B99" s="215" t="s">
        <v>74</v>
      </c>
      <c r="C99" s="103"/>
      <c r="D99" s="382">
        <f>D98/$G$88/12</f>
        <v>0</v>
      </c>
      <c r="E99" s="382">
        <f>E98/$G$88/12+D99</f>
        <v>0</v>
      </c>
      <c r="F99" s="382">
        <f t="shared" ref="F99:O99" si="19">F98/$G$88/12+E99</f>
        <v>0</v>
      </c>
      <c r="G99" s="382">
        <f t="shared" si="19"/>
        <v>0</v>
      </c>
      <c r="H99" s="382">
        <f t="shared" si="19"/>
        <v>0</v>
      </c>
      <c r="I99" s="382">
        <f t="shared" si="19"/>
        <v>0</v>
      </c>
      <c r="J99" s="382">
        <f t="shared" si="19"/>
        <v>0</v>
      </c>
      <c r="K99" s="382">
        <f t="shared" si="19"/>
        <v>0</v>
      </c>
      <c r="L99" s="382">
        <f t="shared" si="19"/>
        <v>0</v>
      </c>
      <c r="M99" s="382">
        <f t="shared" si="19"/>
        <v>0</v>
      </c>
      <c r="N99" s="382">
        <f t="shared" si="19"/>
        <v>0</v>
      </c>
      <c r="O99" s="382">
        <f t="shared" si="19"/>
        <v>0</v>
      </c>
      <c r="P99" s="383">
        <f t="shared" si="18"/>
        <v>0</v>
      </c>
    </row>
    <row r="100" spans="1:16" x14ac:dyDescent="0.2">
      <c r="A100" s="215"/>
      <c r="B100" s="215" t="s">
        <v>257</v>
      </c>
      <c r="C100" s="103"/>
      <c r="D100" s="232">
        <v>0</v>
      </c>
      <c r="E100" s="232">
        <v>0</v>
      </c>
      <c r="F100" s="232">
        <v>0</v>
      </c>
      <c r="G100" s="232">
        <v>0</v>
      </c>
      <c r="H100" s="232">
        <v>0</v>
      </c>
      <c r="I100" s="232">
        <v>0</v>
      </c>
      <c r="J100" s="232">
        <v>0</v>
      </c>
      <c r="K100" s="232">
        <v>0</v>
      </c>
      <c r="L100" s="232">
        <v>0</v>
      </c>
      <c r="M100" s="232">
        <v>0</v>
      </c>
      <c r="N100" s="232">
        <v>0</v>
      </c>
      <c r="O100" s="232">
        <v>0</v>
      </c>
      <c r="P100" s="189">
        <f t="shared" si="18"/>
        <v>0</v>
      </c>
    </row>
    <row r="101" spans="1:16" x14ac:dyDescent="0.2">
      <c r="A101" s="215"/>
      <c r="B101" s="215" t="s">
        <v>416</v>
      </c>
      <c r="C101" s="103"/>
      <c r="D101" s="382">
        <f>D100/$G$89/12</f>
        <v>0</v>
      </c>
      <c r="E101" s="382">
        <f>E100/$G$89/12+D101</f>
        <v>0</v>
      </c>
      <c r="F101" s="382">
        <f t="shared" ref="F101:O101" si="20">F100/$G$89/12+E101</f>
        <v>0</v>
      </c>
      <c r="G101" s="382">
        <f t="shared" si="20"/>
        <v>0</v>
      </c>
      <c r="H101" s="382">
        <f t="shared" si="20"/>
        <v>0</v>
      </c>
      <c r="I101" s="382">
        <f t="shared" si="20"/>
        <v>0</v>
      </c>
      <c r="J101" s="382">
        <f t="shared" si="20"/>
        <v>0</v>
      </c>
      <c r="K101" s="382">
        <f t="shared" si="20"/>
        <v>0</v>
      </c>
      <c r="L101" s="382">
        <f t="shared" si="20"/>
        <v>0</v>
      </c>
      <c r="M101" s="382">
        <f t="shared" si="20"/>
        <v>0</v>
      </c>
      <c r="N101" s="382">
        <f t="shared" si="20"/>
        <v>0</v>
      </c>
      <c r="O101" s="382">
        <f t="shared" si="20"/>
        <v>0</v>
      </c>
      <c r="P101" s="189">
        <f t="shared" si="18"/>
        <v>0</v>
      </c>
    </row>
    <row r="102" spans="1:16" x14ac:dyDescent="0.2">
      <c r="A102" s="215"/>
      <c r="B102" s="215" t="s">
        <v>443</v>
      </c>
      <c r="C102" s="103"/>
      <c r="D102" s="232">
        <v>0</v>
      </c>
      <c r="E102" s="232">
        <v>0</v>
      </c>
      <c r="F102" s="232">
        <v>0</v>
      </c>
      <c r="G102" s="232">
        <v>0</v>
      </c>
      <c r="H102" s="232">
        <v>0</v>
      </c>
      <c r="I102" s="232">
        <v>0</v>
      </c>
      <c r="J102" s="232">
        <v>0</v>
      </c>
      <c r="K102" s="232">
        <v>0</v>
      </c>
      <c r="L102" s="232">
        <v>0</v>
      </c>
      <c r="M102" s="232">
        <v>0</v>
      </c>
      <c r="N102" s="232">
        <v>0</v>
      </c>
      <c r="O102" s="232">
        <v>0</v>
      </c>
      <c r="P102" s="189">
        <f t="shared" si="18"/>
        <v>0</v>
      </c>
    </row>
    <row r="103" spans="1:16" x14ac:dyDescent="0.2">
      <c r="A103" s="215"/>
      <c r="B103" s="215" t="s">
        <v>444</v>
      </c>
      <c r="C103" s="103"/>
      <c r="D103" s="382">
        <f>D102/$G$90/12</f>
        <v>0</v>
      </c>
      <c r="E103" s="382">
        <f>E102/$G$90/12+D103</f>
        <v>0</v>
      </c>
      <c r="F103" s="382">
        <f t="shared" ref="F103:O103" si="21">F102/$G$90/12+E103</f>
        <v>0</v>
      </c>
      <c r="G103" s="382">
        <f t="shared" si="21"/>
        <v>0</v>
      </c>
      <c r="H103" s="382">
        <f t="shared" si="21"/>
        <v>0</v>
      </c>
      <c r="I103" s="382">
        <f t="shared" si="21"/>
        <v>0</v>
      </c>
      <c r="J103" s="382">
        <f t="shared" si="21"/>
        <v>0</v>
      </c>
      <c r="K103" s="382">
        <f t="shared" si="21"/>
        <v>0</v>
      </c>
      <c r="L103" s="382">
        <f t="shared" si="21"/>
        <v>0</v>
      </c>
      <c r="M103" s="382">
        <f t="shared" si="21"/>
        <v>0</v>
      </c>
      <c r="N103" s="382">
        <f t="shared" si="21"/>
        <v>0</v>
      </c>
      <c r="O103" s="382">
        <f t="shared" si="21"/>
        <v>0</v>
      </c>
      <c r="P103" s="189">
        <f t="shared" si="18"/>
        <v>0</v>
      </c>
    </row>
    <row r="104" spans="1:16" x14ac:dyDescent="0.2">
      <c r="A104" s="215"/>
      <c r="B104" s="215" t="s">
        <v>446</v>
      </c>
      <c r="C104" s="103"/>
      <c r="D104" s="232">
        <v>0</v>
      </c>
      <c r="E104" s="232">
        <v>0</v>
      </c>
      <c r="F104" s="232">
        <v>0</v>
      </c>
      <c r="G104" s="232">
        <v>0</v>
      </c>
      <c r="H104" s="232">
        <v>0</v>
      </c>
      <c r="I104" s="232">
        <v>0</v>
      </c>
      <c r="J104" s="232">
        <v>0</v>
      </c>
      <c r="K104" s="232">
        <v>0</v>
      </c>
      <c r="L104" s="232">
        <v>0</v>
      </c>
      <c r="M104" s="232">
        <v>0</v>
      </c>
      <c r="N104" s="232">
        <v>0</v>
      </c>
      <c r="O104" s="232">
        <v>0</v>
      </c>
      <c r="P104" s="189">
        <f t="shared" si="18"/>
        <v>0</v>
      </c>
    </row>
    <row r="105" spans="1:16" x14ac:dyDescent="0.2">
      <c r="A105" s="215"/>
      <c r="B105" s="215" t="s">
        <v>447</v>
      </c>
      <c r="C105" s="103"/>
      <c r="D105" s="382">
        <f>D104/$G$91/12</f>
        <v>0</v>
      </c>
      <c r="E105" s="382">
        <f>E104/$G$91/12+D105</f>
        <v>0</v>
      </c>
      <c r="F105" s="382">
        <f t="shared" ref="F105:O105" si="22">F104/$G$91/12+E105</f>
        <v>0</v>
      </c>
      <c r="G105" s="382">
        <f t="shared" si="22"/>
        <v>0</v>
      </c>
      <c r="H105" s="382">
        <f t="shared" si="22"/>
        <v>0</v>
      </c>
      <c r="I105" s="382">
        <f t="shared" si="22"/>
        <v>0</v>
      </c>
      <c r="J105" s="382">
        <f t="shared" si="22"/>
        <v>0</v>
      </c>
      <c r="K105" s="382">
        <f t="shared" si="22"/>
        <v>0</v>
      </c>
      <c r="L105" s="382">
        <f t="shared" si="22"/>
        <v>0</v>
      </c>
      <c r="M105" s="382">
        <f t="shared" si="22"/>
        <v>0</v>
      </c>
      <c r="N105" s="382">
        <f t="shared" si="22"/>
        <v>0</v>
      </c>
      <c r="O105" s="382">
        <f t="shared" si="22"/>
        <v>0</v>
      </c>
      <c r="P105" s="189">
        <f t="shared" si="18"/>
        <v>0</v>
      </c>
    </row>
    <row r="106" spans="1:16" x14ac:dyDescent="0.2">
      <c r="A106" s="215"/>
      <c r="B106" s="215" t="s">
        <v>88</v>
      </c>
      <c r="C106" s="103"/>
      <c r="D106" s="232">
        <v>0</v>
      </c>
      <c r="E106" s="232">
        <v>0</v>
      </c>
      <c r="F106" s="232">
        <v>0</v>
      </c>
      <c r="G106" s="232">
        <v>0</v>
      </c>
      <c r="H106" s="232">
        <v>0</v>
      </c>
      <c r="I106" s="232">
        <v>0</v>
      </c>
      <c r="J106" s="232">
        <v>0</v>
      </c>
      <c r="K106" s="232">
        <v>0</v>
      </c>
      <c r="L106" s="232">
        <v>0</v>
      </c>
      <c r="M106" s="232">
        <v>0</v>
      </c>
      <c r="N106" s="232">
        <v>0</v>
      </c>
      <c r="O106" s="232">
        <v>0</v>
      </c>
      <c r="P106" s="189">
        <f t="shared" si="18"/>
        <v>0</v>
      </c>
    </row>
    <row r="107" spans="1:16" x14ac:dyDescent="0.2">
      <c r="A107" s="215"/>
      <c r="B107" s="215" t="s">
        <v>445</v>
      </c>
      <c r="C107" s="103"/>
      <c r="D107" s="382">
        <f>D106/$G$92/12</f>
        <v>0</v>
      </c>
      <c r="E107" s="382">
        <f>E106/$G$92/12+D107</f>
        <v>0</v>
      </c>
      <c r="F107" s="382">
        <f t="shared" ref="F107:O107" si="23">F106/$G$92/12+E107</f>
        <v>0</v>
      </c>
      <c r="G107" s="382">
        <f t="shared" si="23"/>
        <v>0</v>
      </c>
      <c r="H107" s="382">
        <f t="shared" si="23"/>
        <v>0</v>
      </c>
      <c r="I107" s="382">
        <f t="shared" si="23"/>
        <v>0</v>
      </c>
      <c r="J107" s="382">
        <f t="shared" si="23"/>
        <v>0</v>
      </c>
      <c r="K107" s="382">
        <f t="shared" si="23"/>
        <v>0</v>
      </c>
      <c r="L107" s="382">
        <f t="shared" si="23"/>
        <v>0</v>
      </c>
      <c r="M107" s="382">
        <f t="shared" si="23"/>
        <v>0</v>
      </c>
      <c r="N107" s="382">
        <f t="shared" si="23"/>
        <v>0</v>
      </c>
      <c r="O107" s="382">
        <f t="shared" si="23"/>
        <v>0</v>
      </c>
      <c r="P107" s="383">
        <f t="shared" si="18"/>
        <v>0</v>
      </c>
    </row>
    <row r="108" spans="1:16" x14ac:dyDescent="0.2">
      <c r="A108" s="215"/>
      <c r="B108" s="215" t="s">
        <v>448</v>
      </c>
      <c r="C108" s="103"/>
      <c r="D108" s="232">
        <v>0</v>
      </c>
      <c r="E108" s="232">
        <v>0</v>
      </c>
      <c r="F108" s="232">
        <v>0</v>
      </c>
      <c r="G108" s="232">
        <v>0</v>
      </c>
      <c r="H108" s="232">
        <v>0</v>
      </c>
      <c r="I108" s="232">
        <v>0</v>
      </c>
      <c r="J108" s="232">
        <v>0</v>
      </c>
      <c r="K108" s="232">
        <v>0</v>
      </c>
      <c r="L108" s="232">
        <v>0</v>
      </c>
      <c r="M108" s="232">
        <v>0</v>
      </c>
      <c r="N108" s="232">
        <v>0</v>
      </c>
      <c r="O108" s="232">
        <v>0</v>
      </c>
      <c r="P108" s="189">
        <f t="shared" si="18"/>
        <v>0</v>
      </c>
    </row>
    <row r="109" spans="1:16" ht="17" thickBot="1" x14ac:dyDescent="0.25">
      <c r="A109" s="215"/>
      <c r="B109" s="215" t="s">
        <v>449</v>
      </c>
      <c r="C109" s="103"/>
      <c r="D109" s="382">
        <f>D108/$G$93/12</f>
        <v>0</v>
      </c>
      <c r="E109" s="382">
        <f>E108/$G$93/12+D109</f>
        <v>0</v>
      </c>
      <c r="F109" s="382">
        <f t="shared" ref="F109:O109" si="24">F108/$G$93/12+E109</f>
        <v>0</v>
      </c>
      <c r="G109" s="382">
        <f t="shared" si="24"/>
        <v>0</v>
      </c>
      <c r="H109" s="382">
        <f t="shared" si="24"/>
        <v>0</v>
      </c>
      <c r="I109" s="382">
        <f t="shared" si="24"/>
        <v>0</v>
      </c>
      <c r="J109" s="382">
        <f t="shared" si="24"/>
        <v>0</v>
      </c>
      <c r="K109" s="382">
        <f t="shared" si="24"/>
        <v>0</v>
      </c>
      <c r="L109" s="382">
        <f t="shared" si="24"/>
        <v>0</v>
      </c>
      <c r="M109" s="382">
        <f t="shared" si="24"/>
        <v>0</v>
      </c>
      <c r="N109" s="382">
        <f t="shared" si="24"/>
        <v>0</v>
      </c>
      <c r="O109" s="382">
        <f t="shared" si="24"/>
        <v>0</v>
      </c>
      <c r="P109" s="383">
        <f t="shared" si="18"/>
        <v>0</v>
      </c>
    </row>
    <row r="110" spans="1:16" x14ac:dyDescent="0.2">
      <c r="A110" s="215"/>
      <c r="B110" s="350" t="s">
        <v>350</v>
      </c>
      <c r="C110" s="178"/>
      <c r="D110" s="454"/>
      <c r="E110" s="454"/>
      <c r="F110" s="454"/>
      <c r="G110" s="454"/>
      <c r="H110" s="454"/>
      <c r="I110" s="454"/>
      <c r="J110" s="85"/>
      <c r="K110" s="85"/>
      <c r="L110" s="85"/>
      <c r="M110" s="85"/>
      <c r="N110" s="85"/>
      <c r="O110" s="85"/>
      <c r="P110" s="193"/>
    </row>
    <row r="111" spans="1:16" x14ac:dyDescent="0.2">
      <c r="A111" s="215"/>
      <c r="B111" s="215" t="s">
        <v>89</v>
      </c>
      <c r="C111" s="103"/>
      <c r="D111" s="232">
        <v>0</v>
      </c>
      <c r="E111" s="232">
        <v>0</v>
      </c>
      <c r="F111" s="232">
        <v>0</v>
      </c>
      <c r="G111" s="232">
        <v>0</v>
      </c>
      <c r="H111" s="232">
        <v>0</v>
      </c>
      <c r="I111" s="232">
        <v>0</v>
      </c>
      <c r="J111" s="232">
        <v>0</v>
      </c>
      <c r="K111" s="232">
        <v>0</v>
      </c>
      <c r="L111" s="232">
        <v>0</v>
      </c>
      <c r="M111" s="232">
        <v>0</v>
      </c>
      <c r="N111" s="232">
        <v>0</v>
      </c>
      <c r="O111" s="232">
        <v>0</v>
      </c>
      <c r="P111" s="189">
        <f t="shared" ref="P111:P122" si="25">SUM(D111:O111)</f>
        <v>0</v>
      </c>
    </row>
    <row r="112" spans="1:16" x14ac:dyDescent="0.2">
      <c r="A112" s="215"/>
      <c r="B112" s="215" t="s">
        <v>74</v>
      </c>
      <c r="C112" s="103"/>
      <c r="D112" s="382">
        <f>O99+D111/$G$88/12</f>
        <v>0</v>
      </c>
      <c r="E112" s="382">
        <f t="shared" ref="E112:O112" si="26">E111/$G$88/12+D112</f>
        <v>0</v>
      </c>
      <c r="F112" s="382">
        <f t="shared" si="26"/>
        <v>0</v>
      </c>
      <c r="G112" s="382">
        <f t="shared" si="26"/>
        <v>0</v>
      </c>
      <c r="H112" s="382">
        <f t="shared" si="26"/>
        <v>0</v>
      </c>
      <c r="I112" s="382">
        <f t="shared" si="26"/>
        <v>0</v>
      </c>
      <c r="J112" s="382">
        <f t="shared" si="26"/>
        <v>0</v>
      </c>
      <c r="K112" s="382">
        <f t="shared" si="26"/>
        <v>0</v>
      </c>
      <c r="L112" s="382">
        <f t="shared" si="26"/>
        <v>0</v>
      </c>
      <c r="M112" s="382">
        <f t="shared" si="26"/>
        <v>0</v>
      </c>
      <c r="N112" s="382">
        <f t="shared" si="26"/>
        <v>0</v>
      </c>
      <c r="O112" s="382">
        <f t="shared" si="26"/>
        <v>0</v>
      </c>
      <c r="P112" s="189">
        <f t="shared" si="25"/>
        <v>0</v>
      </c>
    </row>
    <row r="113" spans="1:16" x14ac:dyDescent="0.2">
      <c r="A113" s="215"/>
      <c r="B113" s="215" t="s">
        <v>257</v>
      </c>
      <c r="C113" s="103"/>
      <c r="D113" s="232">
        <v>0</v>
      </c>
      <c r="E113" s="232">
        <v>0</v>
      </c>
      <c r="F113" s="232">
        <v>0</v>
      </c>
      <c r="G113" s="232">
        <v>0</v>
      </c>
      <c r="H113" s="232">
        <v>0</v>
      </c>
      <c r="I113" s="232">
        <v>0</v>
      </c>
      <c r="J113" s="232">
        <v>0</v>
      </c>
      <c r="K113" s="232">
        <v>0</v>
      </c>
      <c r="L113" s="232">
        <v>0</v>
      </c>
      <c r="M113" s="232">
        <v>0</v>
      </c>
      <c r="N113" s="232">
        <v>0</v>
      </c>
      <c r="O113" s="232">
        <v>0</v>
      </c>
      <c r="P113" s="189">
        <f t="shared" si="25"/>
        <v>0</v>
      </c>
    </row>
    <row r="114" spans="1:16" x14ac:dyDescent="0.2">
      <c r="A114" s="215"/>
      <c r="B114" s="215" t="s">
        <v>416</v>
      </c>
      <c r="C114" s="103"/>
      <c r="D114" s="382">
        <f>O101+D113/$G$89/12</f>
        <v>0</v>
      </c>
      <c r="E114" s="382">
        <f t="shared" ref="E114:O114" si="27">E113/$G$89/12+D114</f>
        <v>0</v>
      </c>
      <c r="F114" s="382">
        <f t="shared" si="27"/>
        <v>0</v>
      </c>
      <c r="G114" s="382">
        <f t="shared" si="27"/>
        <v>0</v>
      </c>
      <c r="H114" s="382">
        <f t="shared" si="27"/>
        <v>0</v>
      </c>
      <c r="I114" s="382">
        <f t="shared" si="27"/>
        <v>0</v>
      </c>
      <c r="J114" s="382">
        <f t="shared" si="27"/>
        <v>0</v>
      </c>
      <c r="K114" s="382">
        <f t="shared" si="27"/>
        <v>0</v>
      </c>
      <c r="L114" s="382">
        <f t="shared" si="27"/>
        <v>0</v>
      </c>
      <c r="M114" s="382">
        <f t="shared" si="27"/>
        <v>0</v>
      </c>
      <c r="N114" s="382">
        <f t="shared" si="27"/>
        <v>0</v>
      </c>
      <c r="O114" s="382">
        <f t="shared" si="27"/>
        <v>0</v>
      </c>
      <c r="P114" s="189">
        <f t="shared" si="25"/>
        <v>0</v>
      </c>
    </row>
    <row r="115" spans="1:16" x14ac:dyDescent="0.2">
      <c r="A115" s="215"/>
      <c r="B115" s="215" t="s">
        <v>443</v>
      </c>
      <c r="C115" s="103"/>
      <c r="D115" s="232">
        <v>0</v>
      </c>
      <c r="E115" s="232">
        <v>0</v>
      </c>
      <c r="F115" s="232">
        <v>0</v>
      </c>
      <c r="G115" s="232">
        <v>0</v>
      </c>
      <c r="H115" s="232">
        <v>0</v>
      </c>
      <c r="I115" s="232">
        <v>0</v>
      </c>
      <c r="J115" s="232">
        <v>0</v>
      </c>
      <c r="K115" s="232">
        <v>0</v>
      </c>
      <c r="L115" s="232">
        <v>0</v>
      </c>
      <c r="M115" s="232">
        <v>0</v>
      </c>
      <c r="N115" s="232">
        <v>0</v>
      </c>
      <c r="O115" s="232">
        <v>0</v>
      </c>
      <c r="P115" s="189">
        <f t="shared" si="25"/>
        <v>0</v>
      </c>
    </row>
    <row r="116" spans="1:16" x14ac:dyDescent="0.2">
      <c r="A116" s="215"/>
      <c r="B116" s="215" t="s">
        <v>444</v>
      </c>
      <c r="C116" s="103"/>
      <c r="D116" s="382">
        <f>O103+D115/$G$90/12</f>
        <v>0</v>
      </c>
      <c r="E116" s="382">
        <f t="shared" ref="E116:O116" si="28">E115/$G$90/12+D116</f>
        <v>0</v>
      </c>
      <c r="F116" s="382">
        <f t="shared" si="28"/>
        <v>0</v>
      </c>
      <c r="G116" s="382">
        <f t="shared" si="28"/>
        <v>0</v>
      </c>
      <c r="H116" s="382">
        <f t="shared" si="28"/>
        <v>0</v>
      </c>
      <c r="I116" s="382">
        <f t="shared" si="28"/>
        <v>0</v>
      </c>
      <c r="J116" s="382">
        <f t="shared" si="28"/>
        <v>0</v>
      </c>
      <c r="K116" s="382">
        <f t="shared" si="28"/>
        <v>0</v>
      </c>
      <c r="L116" s="382">
        <f t="shared" si="28"/>
        <v>0</v>
      </c>
      <c r="M116" s="382">
        <f t="shared" si="28"/>
        <v>0</v>
      </c>
      <c r="N116" s="382">
        <f t="shared" si="28"/>
        <v>0</v>
      </c>
      <c r="O116" s="382">
        <f t="shared" si="28"/>
        <v>0</v>
      </c>
      <c r="P116" s="189">
        <f t="shared" si="25"/>
        <v>0</v>
      </c>
    </row>
    <row r="117" spans="1:16" x14ac:dyDescent="0.2">
      <c r="A117" s="215"/>
      <c r="B117" s="215" t="s">
        <v>446</v>
      </c>
      <c r="C117" s="103"/>
      <c r="D117" s="232">
        <v>0</v>
      </c>
      <c r="E117" s="232">
        <v>0</v>
      </c>
      <c r="F117" s="232">
        <v>0</v>
      </c>
      <c r="G117" s="232">
        <v>0</v>
      </c>
      <c r="H117" s="232">
        <v>0</v>
      </c>
      <c r="I117" s="232">
        <v>0</v>
      </c>
      <c r="J117" s="232">
        <v>0</v>
      </c>
      <c r="K117" s="232">
        <v>0</v>
      </c>
      <c r="L117" s="232">
        <v>0</v>
      </c>
      <c r="M117" s="232">
        <v>0</v>
      </c>
      <c r="N117" s="232">
        <v>0</v>
      </c>
      <c r="O117" s="232">
        <v>0</v>
      </c>
      <c r="P117" s="189">
        <f t="shared" si="25"/>
        <v>0</v>
      </c>
    </row>
    <row r="118" spans="1:16" x14ac:dyDescent="0.2">
      <c r="A118" s="215"/>
      <c r="B118" s="215" t="s">
        <v>447</v>
      </c>
      <c r="C118" s="103"/>
      <c r="D118" s="382">
        <f>O105+D117/$G$91/12</f>
        <v>0</v>
      </c>
      <c r="E118" s="382">
        <f t="shared" ref="E118:O118" si="29">E117/$G$91/12+D118</f>
        <v>0</v>
      </c>
      <c r="F118" s="382">
        <f t="shared" si="29"/>
        <v>0</v>
      </c>
      <c r="G118" s="382">
        <f t="shared" si="29"/>
        <v>0</v>
      </c>
      <c r="H118" s="382">
        <f t="shared" si="29"/>
        <v>0</v>
      </c>
      <c r="I118" s="382">
        <f t="shared" si="29"/>
        <v>0</v>
      </c>
      <c r="J118" s="382">
        <f t="shared" si="29"/>
        <v>0</v>
      </c>
      <c r="K118" s="382">
        <f t="shared" si="29"/>
        <v>0</v>
      </c>
      <c r="L118" s="382">
        <f t="shared" si="29"/>
        <v>0</v>
      </c>
      <c r="M118" s="382">
        <f t="shared" si="29"/>
        <v>0</v>
      </c>
      <c r="N118" s="382">
        <f t="shared" si="29"/>
        <v>0</v>
      </c>
      <c r="O118" s="382">
        <f t="shared" si="29"/>
        <v>0</v>
      </c>
      <c r="P118" s="189">
        <f t="shared" si="25"/>
        <v>0</v>
      </c>
    </row>
    <row r="119" spans="1:16" x14ac:dyDescent="0.2">
      <c r="A119" s="215"/>
      <c r="B119" s="215" t="s">
        <v>88</v>
      </c>
      <c r="C119" s="103"/>
      <c r="D119" s="232">
        <v>0</v>
      </c>
      <c r="E119" s="232">
        <v>0</v>
      </c>
      <c r="F119" s="232">
        <v>0</v>
      </c>
      <c r="G119" s="232">
        <v>0</v>
      </c>
      <c r="H119" s="232">
        <v>0</v>
      </c>
      <c r="I119" s="232">
        <v>0</v>
      </c>
      <c r="J119" s="232">
        <v>0</v>
      </c>
      <c r="K119" s="232">
        <v>0</v>
      </c>
      <c r="L119" s="232">
        <v>0</v>
      </c>
      <c r="M119" s="232">
        <v>0</v>
      </c>
      <c r="N119" s="232">
        <v>0</v>
      </c>
      <c r="O119" s="232">
        <v>0</v>
      </c>
      <c r="P119" s="189">
        <f t="shared" si="25"/>
        <v>0</v>
      </c>
    </row>
    <row r="120" spans="1:16" x14ac:dyDescent="0.2">
      <c r="A120" s="215"/>
      <c r="B120" s="215" t="s">
        <v>445</v>
      </c>
      <c r="C120" s="103"/>
      <c r="D120" s="382">
        <f>O107+D119/$G$92/12</f>
        <v>0</v>
      </c>
      <c r="E120" s="382">
        <f t="shared" ref="E120:O120" si="30">E119/$G$92/12+D120</f>
        <v>0</v>
      </c>
      <c r="F120" s="382">
        <f t="shared" si="30"/>
        <v>0</v>
      </c>
      <c r="G120" s="382">
        <f t="shared" si="30"/>
        <v>0</v>
      </c>
      <c r="H120" s="382">
        <f t="shared" si="30"/>
        <v>0</v>
      </c>
      <c r="I120" s="382">
        <f t="shared" si="30"/>
        <v>0</v>
      </c>
      <c r="J120" s="382">
        <f t="shared" si="30"/>
        <v>0</v>
      </c>
      <c r="K120" s="382">
        <f t="shared" si="30"/>
        <v>0</v>
      </c>
      <c r="L120" s="382">
        <f t="shared" si="30"/>
        <v>0</v>
      </c>
      <c r="M120" s="382">
        <f t="shared" si="30"/>
        <v>0</v>
      </c>
      <c r="N120" s="382">
        <f t="shared" si="30"/>
        <v>0</v>
      </c>
      <c r="O120" s="382">
        <f t="shared" si="30"/>
        <v>0</v>
      </c>
      <c r="P120" s="189">
        <f t="shared" si="25"/>
        <v>0</v>
      </c>
    </row>
    <row r="121" spans="1:16" x14ac:dyDescent="0.2">
      <c r="A121" s="215"/>
      <c r="B121" s="215" t="s">
        <v>448</v>
      </c>
      <c r="C121" s="103"/>
      <c r="D121" s="232">
        <v>0</v>
      </c>
      <c r="E121" s="232">
        <v>0</v>
      </c>
      <c r="F121" s="232">
        <v>0</v>
      </c>
      <c r="G121" s="232">
        <v>0</v>
      </c>
      <c r="H121" s="232">
        <v>0</v>
      </c>
      <c r="I121" s="232">
        <v>0</v>
      </c>
      <c r="J121" s="232">
        <v>0</v>
      </c>
      <c r="K121" s="232">
        <v>0</v>
      </c>
      <c r="L121" s="232">
        <v>0</v>
      </c>
      <c r="M121" s="232">
        <v>0</v>
      </c>
      <c r="N121" s="232">
        <v>0</v>
      </c>
      <c r="O121" s="232">
        <v>0</v>
      </c>
      <c r="P121" s="189">
        <f t="shared" si="25"/>
        <v>0</v>
      </c>
    </row>
    <row r="122" spans="1:16" ht="17" thickBot="1" x14ac:dyDescent="0.25">
      <c r="A122" s="215"/>
      <c r="B122" s="215" t="s">
        <v>449</v>
      </c>
      <c r="C122" s="103"/>
      <c r="D122" s="382">
        <f>O109+D121/$G$93/12</f>
        <v>0</v>
      </c>
      <c r="E122" s="382">
        <f t="shared" ref="E122:O122" si="31">E121/$G$93/12+D122</f>
        <v>0</v>
      </c>
      <c r="F122" s="382">
        <f t="shared" si="31"/>
        <v>0</v>
      </c>
      <c r="G122" s="382">
        <f t="shared" si="31"/>
        <v>0</v>
      </c>
      <c r="H122" s="382">
        <f t="shared" si="31"/>
        <v>0</v>
      </c>
      <c r="I122" s="382">
        <f t="shared" si="31"/>
        <v>0</v>
      </c>
      <c r="J122" s="382">
        <f t="shared" si="31"/>
        <v>0</v>
      </c>
      <c r="K122" s="382">
        <f t="shared" si="31"/>
        <v>0</v>
      </c>
      <c r="L122" s="382">
        <f t="shared" si="31"/>
        <v>0</v>
      </c>
      <c r="M122" s="382">
        <f t="shared" si="31"/>
        <v>0</v>
      </c>
      <c r="N122" s="382">
        <f t="shared" si="31"/>
        <v>0</v>
      </c>
      <c r="O122" s="382">
        <f t="shared" si="31"/>
        <v>0</v>
      </c>
      <c r="P122" s="189">
        <f t="shared" si="25"/>
        <v>0</v>
      </c>
    </row>
    <row r="123" spans="1:16" x14ac:dyDescent="0.2">
      <c r="A123" s="215"/>
      <c r="B123" s="350" t="s">
        <v>351</v>
      </c>
      <c r="C123" s="178"/>
      <c r="D123" s="454"/>
      <c r="E123" s="454"/>
      <c r="F123" s="454"/>
      <c r="G123" s="454"/>
      <c r="H123" s="454"/>
      <c r="I123" s="454"/>
      <c r="J123" s="85"/>
      <c r="K123" s="85"/>
      <c r="L123" s="85"/>
      <c r="M123" s="85"/>
      <c r="N123" s="85"/>
      <c r="O123" s="85"/>
      <c r="P123" s="193"/>
    </row>
    <row r="124" spans="1:16" x14ac:dyDescent="0.2">
      <c r="A124" s="215"/>
      <c r="B124" s="215" t="s">
        <v>89</v>
      </c>
      <c r="C124" s="103"/>
      <c r="D124" s="232">
        <v>0</v>
      </c>
      <c r="E124" s="232">
        <v>0</v>
      </c>
      <c r="F124" s="232">
        <v>0</v>
      </c>
      <c r="G124" s="232">
        <v>0</v>
      </c>
      <c r="H124" s="232">
        <v>0</v>
      </c>
      <c r="I124" s="232">
        <v>0</v>
      </c>
      <c r="J124" s="232">
        <v>0</v>
      </c>
      <c r="K124" s="232">
        <v>0</v>
      </c>
      <c r="L124" s="232">
        <v>0</v>
      </c>
      <c r="M124" s="232">
        <v>0</v>
      </c>
      <c r="N124" s="232">
        <v>0</v>
      </c>
      <c r="O124" s="232">
        <v>0</v>
      </c>
      <c r="P124" s="189">
        <f t="shared" ref="P124:P135" si="32">SUM(D124:O124)</f>
        <v>0</v>
      </c>
    </row>
    <row r="125" spans="1:16" x14ac:dyDescent="0.2">
      <c r="A125" s="215"/>
      <c r="B125" s="215" t="s">
        <v>74</v>
      </c>
      <c r="C125" s="103"/>
      <c r="D125" s="382">
        <f>O112+D124/$G$88/12</f>
        <v>0</v>
      </c>
      <c r="E125" s="382">
        <f t="shared" ref="E125:O125" si="33">E124/$G$88/12+D125</f>
        <v>0</v>
      </c>
      <c r="F125" s="382">
        <f t="shared" si="33"/>
        <v>0</v>
      </c>
      <c r="G125" s="382">
        <f t="shared" si="33"/>
        <v>0</v>
      </c>
      <c r="H125" s="382">
        <f t="shared" si="33"/>
        <v>0</v>
      </c>
      <c r="I125" s="382">
        <f t="shared" si="33"/>
        <v>0</v>
      </c>
      <c r="J125" s="382">
        <f t="shared" si="33"/>
        <v>0</v>
      </c>
      <c r="K125" s="382">
        <f t="shared" si="33"/>
        <v>0</v>
      </c>
      <c r="L125" s="382">
        <f t="shared" si="33"/>
        <v>0</v>
      </c>
      <c r="M125" s="382">
        <f t="shared" si="33"/>
        <v>0</v>
      </c>
      <c r="N125" s="382">
        <f t="shared" si="33"/>
        <v>0</v>
      </c>
      <c r="O125" s="382">
        <f t="shared" si="33"/>
        <v>0</v>
      </c>
      <c r="P125" s="189">
        <f t="shared" si="32"/>
        <v>0</v>
      </c>
    </row>
    <row r="126" spans="1:16" x14ac:dyDescent="0.2">
      <c r="A126" s="215"/>
      <c r="B126" s="215" t="s">
        <v>257</v>
      </c>
      <c r="C126" s="103"/>
      <c r="D126" s="232">
        <v>0</v>
      </c>
      <c r="E126" s="232">
        <v>0</v>
      </c>
      <c r="F126" s="232">
        <v>0</v>
      </c>
      <c r="G126" s="232">
        <v>0</v>
      </c>
      <c r="H126" s="232">
        <v>0</v>
      </c>
      <c r="I126" s="232">
        <v>0</v>
      </c>
      <c r="J126" s="232">
        <v>0</v>
      </c>
      <c r="K126" s="232">
        <v>0</v>
      </c>
      <c r="L126" s="232">
        <v>0</v>
      </c>
      <c r="M126" s="232">
        <v>0</v>
      </c>
      <c r="N126" s="232">
        <v>0</v>
      </c>
      <c r="O126" s="232">
        <v>0</v>
      </c>
      <c r="P126" s="189">
        <f t="shared" si="32"/>
        <v>0</v>
      </c>
    </row>
    <row r="127" spans="1:16" x14ac:dyDescent="0.2">
      <c r="A127" s="215"/>
      <c r="B127" s="215" t="s">
        <v>416</v>
      </c>
      <c r="C127" s="103"/>
      <c r="D127" s="382">
        <f>O114+D126/$G$89/12</f>
        <v>0</v>
      </c>
      <c r="E127" s="382">
        <f t="shared" ref="E127:O127" si="34">E126/$G$89/12+D127</f>
        <v>0</v>
      </c>
      <c r="F127" s="382">
        <f t="shared" si="34"/>
        <v>0</v>
      </c>
      <c r="G127" s="382">
        <f t="shared" si="34"/>
        <v>0</v>
      </c>
      <c r="H127" s="382">
        <f t="shared" si="34"/>
        <v>0</v>
      </c>
      <c r="I127" s="382">
        <f t="shared" si="34"/>
        <v>0</v>
      </c>
      <c r="J127" s="382">
        <f t="shared" si="34"/>
        <v>0</v>
      </c>
      <c r="K127" s="382">
        <f t="shared" si="34"/>
        <v>0</v>
      </c>
      <c r="L127" s="382">
        <f t="shared" si="34"/>
        <v>0</v>
      </c>
      <c r="M127" s="382">
        <f t="shared" si="34"/>
        <v>0</v>
      </c>
      <c r="N127" s="382">
        <f t="shared" si="34"/>
        <v>0</v>
      </c>
      <c r="O127" s="382">
        <f t="shared" si="34"/>
        <v>0</v>
      </c>
      <c r="P127" s="189">
        <f t="shared" si="32"/>
        <v>0</v>
      </c>
    </row>
    <row r="128" spans="1:16" x14ac:dyDescent="0.2">
      <c r="A128" s="215"/>
      <c r="B128" s="215" t="s">
        <v>443</v>
      </c>
      <c r="C128" s="103"/>
      <c r="D128" s="232">
        <v>0</v>
      </c>
      <c r="E128" s="232">
        <v>0</v>
      </c>
      <c r="F128" s="232">
        <v>0</v>
      </c>
      <c r="G128" s="232">
        <v>0</v>
      </c>
      <c r="H128" s="232">
        <v>0</v>
      </c>
      <c r="I128" s="232">
        <v>0</v>
      </c>
      <c r="J128" s="232">
        <v>0</v>
      </c>
      <c r="K128" s="232">
        <v>0</v>
      </c>
      <c r="L128" s="232">
        <v>0</v>
      </c>
      <c r="M128" s="232">
        <v>0</v>
      </c>
      <c r="N128" s="232">
        <v>0</v>
      </c>
      <c r="O128" s="232">
        <v>0</v>
      </c>
      <c r="P128" s="189">
        <f t="shared" si="32"/>
        <v>0</v>
      </c>
    </row>
    <row r="129" spans="1:16" x14ac:dyDescent="0.2">
      <c r="A129" s="215"/>
      <c r="B129" s="215" t="s">
        <v>444</v>
      </c>
      <c r="C129" s="103"/>
      <c r="D129" s="382">
        <f>O116+D128/$G$90/12</f>
        <v>0</v>
      </c>
      <c r="E129" s="382">
        <f t="shared" ref="E129:O129" si="35">E128/$G$90/12+D129</f>
        <v>0</v>
      </c>
      <c r="F129" s="382">
        <f t="shared" si="35"/>
        <v>0</v>
      </c>
      <c r="G129" s="382">
        <f t="shared" si="35"/>
        <v>0</v>
      </c>
      <c r="H129" s="382">
        <f t="shared" si="35"/>
        <v>0</v>
      </c>
      <c r="I129" s="382">
        <f t="shared" si="35"/>
        <v>0</v>
      </c>
      <c r="J129" s="382">
        <f t="shared" si="35"/>
        <v>0</v>
      </c>
      <c r="K129" s="382">
        <f t="shared" si="35"/>
        <v>0</v>
      </c>
      <c r="L129" s="382">
        <f t="shared" si="35"/>
        <v>0</v>
      </c>
      <c r="M129" s="382">
        <f t="shared" si="35"/>
        <v>0</v>
      </c>
      <c r="N129" s="382">
        <f t="shared" si="35"/>
        <v>0</v>
      </c>
      <c r="O129" s="382">
        <f t="shared" si="35"/>
        <v>0</v>
      </c>
      <c r="P129" s="189">
        <f t="shared" si="32"/>
        <v>0</v>
      </c>
    </row>
    <row r="130" spans="1:16" x14ac:dyDescent="0.2">
      <c r="A130" s="215"/>
      <c r="B130" s="215" t="s">
        <v>446</v>
      </c>
      <c r="C130" s="103"/>
      <c r="D130" s="232">
        <v>0</v>
      </c>
      <c r="E130" s="232">
        <v>0</v>
      </c>
      <c r="F130" s="232">
        <v>0</v>
      </c>
      <c r="G130" s="232">
        <v>0</v>
      </c>
      <c r="H130" s="232">
        <v>0</v>
      </c>
      <c r="I130" s="232">
        <v>0</v>
      </c>
      <c r="J130" s="232">
        <v>0</v>
      </c>
      <c r="K130" s="232">
        <v>0</v>
      </c>
      <c r="L130" s="232">
        <v>0</v>
      </c>
      <c r="M130" s="232">
        <v>0</v>
      </c>
      <c r="N130" s="232">
        <v>0</v>
      </c>
      <c r="O130" s="232">
        <v>0</v>
      </c>
      <c r="P130" s="189">
        <f t="shared" si="32"/>
        <v>0</v>
      </c>
    </row>
    <row r="131" spans="1:16" x14ac:dyDescent="0.2">
      <c r="A131" s="215"/>
      <c r="B131" s="215" t="s">
        <v>447</v>
      </c>
      <c r="C131" s="103"/>
      <c r="D131" s="382">
        <f>O118+D130/$G$91/12</f>
        <v>0</v>
      </c>
      <c r="E131" s="382">
        <f t="shared" ref="E131:O131" si="36">E130/$G$91/12+D131</f>
        <v>0</v>
      </c>
      <c r="F131" s="382">
        <f t="shared" si="36"/>
        <v>0</v>
      </c>
      <c r="G131" s="382">
        <f t="shared" si="36"/>
        <v>0</v>
      </c>
      <c r="H131" s="382">
        <f t="shared" si="36"/>
        <v>0</v>
      </c>
      <c r="I131" s="382">
        <f t="shared" si="36"/>
        <v>0</v>
      </c>
      <c r="J131" s="382">
        <f t="shared" si="36"/>
        <v>0</v>
      </c>
      <c r="K131" s="382">
        <f t="shared" si="36"/>
        <v>0</v>
      </c>
      <c r="L131" s="382">
        <f t="shared" si="36"/>
        <v>0</v>
      </c>
      <c r="M131" s="382">
        <f t="shared" si="36"/>
        <v>0</v>
      </c>
      <c r="N131" s="382">
        <f t="shared" si="36"/>
        <v>0</v>
      </c>
      <c r="O131" s="382">
        <f t="shared" si="36"/>
        <v>0</v>
      </c>
      <c r="P131" s="189">
        <f t="shared" si="32"/>
        <v>0</v>
      </c>
    </row>
    <row r="132" spans="1:16" x14ac:dyDescent="0.2">
      <c r="A132" s="215"/>
      <c r="B132" s="215" t="s">
        <v>88</v>
      </c>
      <c r="C132" s="103"/>
      <c r="D132" s="232">
        <v>0</v>
      </c>
      <c r="E132" s="232">
        <v>0</v>
      </c>
      <c r="F132" s="232">
        <v>0</v>
      </c>
      <c r="G132" s="232">
        <v>0</v>
      </c>
      <c r="H132" s="232">
        <v>0</v>
      </c>
      <c r="I132" s="232">
        <v>0</v>
      </c>
      <c r="J132" s="232">
        <v>0</v>
      </c>
      <c r="K132" s="232">
        <v>0</v>
      </c>
      <c r="L132" s="232">
        <v>0</v>
      </c>
      <c r="M132" s="232">
        <v>0</v>
      </c>
      <c r="N132" s="232">
        <v>0</v>
      </c>
      <c r="O132" s="232">
        <v>0</v>
      </c>
      <c r="P132" s="189">
        <f t="shared" si="32"/>
        <v>0</v>
      </c>
    </row>
    <row r="133" spans="1:16" x14ac:dyDescent="0.2">
      <c r="A133" s="215"/>
      <c r="B133" s="215" t="s">
        <v>445</v>
      </c>
      <c r="C133" s="103"/>
      <c r="D133" s="382">
        <f>O120+D132/$G$92/12</f>
        <v>0</v>
      </c>
      <c r="E133" s="382">
        <f t="shared" ref="E133:O133" si="37">E132/$G$92/12+D133</f>
        <v>0</v>
      </c>
      <c r="F133" s="382">
        <f t="shared" si="37"/>
        <v>0</v>
      </c>
      <c r="G133" s="382">
        <f t="shared" si="37"/>
        <v>0</v>
      </c>
      <c r="H133" s="382">
        <f t="shared" si="37"/>
        <v>0</v>
      </c>
      <c r="I133" s="382">
        <f t="shared" si="37"/>
        <v>0</v>
      </c>
      <c r="J133" s="382">
        <f t="shared" si="37"/>
        <v>0</v>
      </c>
      <c r="K133" s="382">
        <f t="shared" si="37"/>
        <v>0</v>
      </c>
      <c r="L133" s="382">
        <f t="shared" si="37"/>
        <v>0</v>
      </c>
      <c r="M133" s="382">
        <f t="shared" si="37"/>
        <v>0</v>
      </c>
      <c r="N133" s="382">
        <f t="shared" si="37"/>
        <v>0</v>
      </c>
      <c r="O133" s="382">
        <f t="shared" si="37"/>
        <v>0</v>
      </c>
      <c r="P133" s="189">
        <f t="shared" si="32"/>
        <v>0</v>
      </c>
    </row>
    <row r="134" spans="1:16" x14ac:dyDescent="0.2">
      <c r="A134" s="215"/>
      <c r="B134" s="215" t="s">
        <v>448</v>
      </c>
      <c r="C134" s="103"/>
      <c r="D134" s="232">
        <v>0</v>
      </c>
      <c r="E134" s="232">
        <v>0</v>
      </c>
      <c r="F134" s="232">
        <v>0</v>
      </c>
      <c r="G134" s="232">
        <v>0</v>
      </c>
      <c r="H134" s="232">
        <v>0</v>
      </c>
      <c r="I134" s="232">
        <v>0</v>
      </c>
      <c r="J134" s="232">
        <v>0</v>
      </c>
      <c r="K134" s="232">
        <v>0</v>
      </c>
      <c r="L134" s="232">
        <v>0</v>
      </c>
      <c r="M134" s="232">
        <v>0</v>
      </c>
      <c r="N134" s="232">
        <v>0</v>
      </c>
      <c r="O134" s="232">
        <v>0</v>
      </c>
      <c r="P134" s="189">
        <f t="shared" si="32"/>
        <v>0</v>
      </c>
    </row>
    <row r="135" spans="1:16" ht="17" thickBot="1" x14ac:dyDescent="0.25">
      <c r="A135" s="360"/>
      <c r="B135" s="360" t="s">
        <v>449</v>
      </c>
      <c r="C135" s="271"/>
      <c r="D135" s="384">
        <f>O122+D134/$G$93/12</f>
        <v>0</v>
      </c>
      <c r="E135" s="384">
        <f t="shared" ref="E135:O135" si="38">E134/$G$93/12+D135</f>
        <v>0</v>
      </c>
      <c r="F135" s="384">
        <f t="shared" si="38"/>
        <v>0</v>
      </c>
      <c r="G135" s="384">
        <f t="shared" si="38"/>
        <v>0</v>
      </c>
      <c r="H135" s="384">
        <f t="shared" si="38"/>
        <v>0</v>
      </c>
      <c r="I135" s="384">
        <f t="shared" si="38"/>
        <v>0</v>
      </c>
      <c r="J135" s="384">
        <f t="shared" si="38"/>
        <v>0</v>
      </c>
      <c r="K135" s="384">
        <f t="shared" si="38"/>
        <v>0</v>
      </c>
      <c r="L135" s="384">
        <f t="shared" si="38"/>
        <v>0</v>
      </c>
      <c r="M135" s="384">
        <f t="shared" si="38"/>
        <v>0</v>
      </c>
      <c r="N135" s="384">
        <f t="shared" si="38"/>
        <v>0</v>
      </c>
      <c r="O135" s="384">
        <f t="shared" si="38"/>
        <v>0</v>
      </c>
      <c r="P135" s="356">
        <f t="shared" si="32"/>
        <v>0</v>
      </c>
    </row>
    <row r="136" spans="1:16" ht="17" thickBot="1" x14ac:dyDescent="0.25">
      <c r="B136" s="39"/>
      <c r="C136" s="314"/>
      <c r="D136" s="313"/>
      <c r="E136" s="313"/>
      <c r="F136" s="313"/>
      <c r="G136" s="313"/>
      <c r="H136" s="313"/>
      <c r="I136" s="313"/>
      <c r="J136" s="39"/>
      <c r="K136" s="39"/>
      <c r="L136" s="39"/>
      <c r="M136" s="39"/>
      <c r="N136" s="39"/>
      <c r="O136" s="39"/>
      <c r="P136" s="39"/>
    </row>
    <row r="137" spans="1:16" x14ac:dyDescent="0.2">
      <c r="B137" s="442" t="s">
        <v>258</v>
      </c>
      <c r="C137" s="253"/>
      <c r="D137" s="380"/>
      <c r="E137" s="380"/>
      <c r="F137" s="380"/>
      <c r="G137" s="380"/>
      <c r="H137" s="381"/>
      <c r="I137" s="39"/>
      <c r="J137" s="39"/>
      <c r="K137" s="39"/>
      <c r="L137" s="39"/>
      <c r="M137" s="39"/>
      <c r="N137" s="39"/>
      <c r="O137" s="39"/>
      <c r="P137" s="39"/>
    </row>
    <row r="138" spans="1:16" x14ac:dyDescent="0.2">
      <c r="B138" s="276"/>
      <c r="C138" s="277"/>
      <c r="D138" s="277"/>
      <c r="E138" s="277"/>
      <c r="F138" s="277"/>
      <c r="G138" s="277"/>
      <c r="H138" s="278"/>
      <c r="I138" s="39"/>
      <c r="J138" s="39"/>
      <c r="K138" s="39"/>
      <c r="L138" s="39"/>
      <c r="M138" s="39"/>
      <c r="N138" s="39"/>
      <c r="O138" s="39"/>
      <c r="P138" s="39"/>
    </row>
    <row r="139" spans="1:16" x14ac:dyDescent="0.2">
      <c r="B139" s="279" t="s">
        <v>607</v>
      </c>
      <c r="C139" s="621" t="s">
        <v>262</v>
      </c>
      <c r="D139" s="637"/>
      <c r="E139" s="637"/>
      <c r="F139" s="637"/>
      <c r="G139" s="637"/>
      <c r="H139" s="612"/>
      <c r="I139" s="39"/>
      <c r="J139" s="39"/>
      <c r="K139" s="39"/>
      <c r="L139" s="39"/>
      <c r="M139" s="39"/>
      <c r="N139" s="39"/>
      <c r="O139" s="39"/>
      <c r="P139" s="39"/>
    </row>
    <row r="140" spans="1:16" x14ac:dyDescent="0.2">
      <c r="B140" s="276"/>
      <c r="C140" s="637"/>
      <c r="D140" s="637"/>
      <c r="E140" s="637"/>
      <c r="F140" s="637"/>
      <c r="G140" s="637"/>
      <c r="H140" s="612"/>
      <c r="I140" s="39"/>
      <c r="J140" s="39"/>
      <c r="K140" s="39"/>
      <c r="L140" s="39"/>
      <c r="M140" s="39"/>
      <c r="N140" s="39"/>
      <c r="O140" s="39"/>
      <c r="P140" s="39"/>
    </row>
    <row r="141" spans="1:16" x14ac:dyDescent="0.2">
      <c r="B141" s="276"/>
      <c r="C141" s="637"/>
      <c r="D141" s="637"/>
      <c r="E141" s="637"/>
      <c r="F141" s="637"/>
      <c r="G141" s="637"/>
      <c r="H141" s="612"/>
      <c r="I141" s="39"/>
      <c r="J141" s="39"/>
      <c r="K141" s="39"/>
      <c r="L141" s="39"/>
      <c r="M141" s="39"/>
      <c r="N141" s="39"/>
      <c r="O141" s="39"/>
      <c r="P141" s="39"/>
    </row>
    <row r="142" spans="1:16" x14ac:dyDescent="0.2">
      <c r="B142" s="276"/>
      <c r="C142" s="277"/>
      <c r="D142" s="277"/>
      <c r="E142" s="277"/>
      <c r="F142" s="277"/>
      <c r="G142" s="277"/>
      <c r="H142" s="278"/>
      <c r="I142" s="39"/>
      <c r="J142" s="39"/>
      <c r="K142" s="39"/>
      <c r="L142" s="39"/>
      <c r="M142" s="39"/>
      <c r="N142" s="39"/>
      <c r="O142" s="39"/>
      <c r="P142" s="39"/>
    </row>
    <row r="143" spans="1:16" x14ac:dyDescent="0.2">
      <c r="B143" s="279" t="s">
        <v>608</v>
      </c>
      <c r="C143" s="621" t="s">
        <v>261</v>
      </c>
      <c r="D143" s="637"/>
      <c r="E143" s="637"/>
      <c r="F143" s="637"/>
      <c r="G143" s="637"/>
      <c r="H143" s="612"/>
      <c r="I143" s="39"/>
      <c r="J143" s="39"/>
      <c r="K143" s="39"/>
      <c r="L143" s="39"/>
      <c r="M143" s="39"/>
      <c r="N143" s="39"/>
      <c r="O143" s="39"/>
      <c r="P143" s="39"/>
    </row>
    <row r="144" spans="1:16" x14ac:dyDescent="0.2">
      <c r="B144" s="276"/>
      <c r="C144" s="637"/>
      <c r="D144" s="637"/>
      <c r="E144" s="637"/>
      <c r="F144" s="637"/>
      <c r="G144" s="637"/>
      <c r="H144" s="612"/>
      <c r="I144" s="39"/>
      <c r="J144" s="39"/>
      <c r="K144" s="39"/>
      <c r="L144" s="39"/>
      <c r="M144" s="39"/>
      <c r="N144" s="39"/>
      <c r="O144" s="39"/>
      <c r="P144" s="39"/>
    </row>
    <row r="145" spans="2:16" x14ac:dyDescent="0.2">
      <c r="B145" s="276"/>
      <c r="C145" s="277"/>
      <c r="D145" s="277"/>
      <c r="E145" s="277"/>
      <c r="F145" s="277"/>
      <c r="G145" s="277"/>
      <c r="H145" s="278"/>
      <c r="I145" s="39"/>
      <c r="J145" s="39"/>
      <c r="K145" s="39"/>
      <c r="L145" s="39"/>
      <c r="M145" s="39"/>
      <c r="N145" s="39"/>
      <c r="O145" s="39"/>
      <c r="P145" s="39"/>
    </row>
    <row r="146" spans="2:16" x14ac:dyDescent="0.2">
      <c r="B146" s="279" t="s">
        <v>603</v>
      </c>
      <c r="C146" s="582" t="s">
        <v>260</v>
      </c>
      <c r="D146" s="574"/>
      <c r="E146" s="574"/>
      <c r="F146" s="574"/>
      <c r="G146" s="574"/>
      <c r="H146" s="573"/>
      <c r="I146" s="39"/>
      <c r="J146" s="39"/>
      <c r="K146" s="39"/>
      <c r="L146" s="39"/>
      <c r="M146" s="39"/>
      <c r="N146" s="39"/>
      <c r="O146" s="39"/>
      <c r="P146" s="39"/>
    </row>
    <row r="147" spans="2:16" x14ac:dyDescent="0.2">
      <c r="B147" s="276"/>
      <c r="C147" s="574"/>
      <c r="D147" s="574"/>
      <c r="E147" s="574"/>
      <c r="F147" s="574"/>
      <c r="G147" s="574"/>
      <c r="H147" s="573"/>
      <c r="I147" s="39"/>
      <c r="J147" s="39"/>
      <c r="K147" s="39"/>
      <c r="L147" s="39"/>
      <c r="M147" s="39"/>
      <c r="N147" s="39"/>
      <c r="O147" s="39"/>
      <c r="P147" s="39"/>
    </row>
    <row r="148" spans="2:16" x14ac:dyDescent="0.2">
      <c r="B148" s="276"/>
      <c r="C148" s="277"/>
      <c r="D148" s="277"/>
      <c r="E148" s="277"/>
      <c r="F148" s="277"/>
      <c r="G148" s="277"/>
      <c r="H148" s="278"/>
      <c r="I148" s="39"/>
      <c r="J148" s="39"/>
      <c r="K148" s="39"/>
      <c r="L148" s="39"/>
      <c r="M148" s="39"/>
      <c r="N148" s="39"/>
      <c r="O148" s="39"/>
      <c r="P148" s="39"/>
    </row>
    <row r="149" spans="2:16" x14ac:dyDescent="0.2">
      <c r="B149" s="279" t="s">
        <v>604</v>
      </c>
      <c r="C149" s="621" t="s">
        <v>268</v>
      </c>
      <c r="D149" s="637"/>
      <c r="E149" s="637"/>
      <c r="F149" s="637"/>
      <c r="G149" s="637"/>
      <c r="H149" s="612"/>
      <c r="I149" s="39"/>
      <c r="J149" s="39"/>
      <c r="K149" s="39"/>
      <c r="L149" s="39"/>
      <c r="M149" s="39"/>
      <c r="N149" s="39"/>
      <c r="O149" s="39"/>
      <c r="P149" s="39"/>
    </row>
    <row r="150" spans="2:16" x14ac:dyDescent="0.2">
      <c r="B150" s="276"/>
      <c r="C150" s="637"/>
      <c r="D150" s="637"/>
      <c r="E150" s="637"/>
      <c r="F150" s="637"/>
      <c r="G150" s="637"/>
      <c r="H150" s="612"/>
      <c r="I150" s="39"/>
      <c r="J150" s="39"/>
      <c r="K150" s="39"/>
      <c r="L150" s="39"/>
      <c r="M150" s="39"/>
      <c r="N150" s="39"/>
      <c r="O150" s="39"/>
      <c r="P150" s="39"/>
    </row>
    <row r="151" spans="2:16" x14ac:dyDescent="0.2">
      <c r="B151" s="276"/>
      <c r="C151" s="637"/>
      <c r="D151" s="637"/>
      <c r="E151" s="637"/>
      <c r="F151" s="637"/>
      <c r="G151" s="637"/>
      <c r="H151" s="612"/>
      <c r="I151" s="39"/>
      <c r="J151" s="39"/>
      <c r="K151" s="39"/>
      <c r="L151" s="39"/>
      <c r="M151" s="39"/>
      <c r="N151" s="39"/>
      <c r="O151" s="39"/>
      <c r="P151" s="39"/>
    </row>
    <row r="152" spans="2:16" x14ac:dyDescent="0.2">
      <c r="B152" s="276"/>
      <c r="C152" s="391"/>
      <c r="D152" s="391"/>
      <c r="E152" s="391"/>
      <c r="F152" s="391"/>
      <c r="G152" s="391"/>
      <c r="H152" s="326"/>
      <c r="I152" s="39"/>
      <c r="J152" s="39"/>
      <c r="K152" s="39"/>
      <c r="L152" s="39"/>
      <c r="M152" s="39"/>
      <c r="N152" s="39"/>
      <c r="O152" s="39"/>
      <c r="P152" s="39"/>
    </row>
    <row r="153" spans="2:16" x14ac:dyDescent="0.2">
      <c r="B153" s="279" t="s">
        <v>605</v>
      </c>
      <c r="C153" s="643" t="s">
        <v>270</v>
      </c>
      <c r="D153" s="643"/>
      <c r="E153" s="643"/>
      <c r="F153" s="643"/>
      <c r="G153" s="643"/>
      <c r="H153" s="644"/>
      <c r="I153" s="39"/>
      <c r="J153" s="39"/>
      <c r="K153" s="39"/>
      <c r="L153" s="39"/>
      <c r="M153" s="39"/>
      <c r="N153" s="39"/>
      <c r="O153" s="39"/>
      <c r="P153" s="39"/>
    </row>
    <row r="154" spans="2:16" x14ac:dyDescent="0.2">
      <c r="B154" s="279"/>
      <c r="C154" s="643"/>
      <c r="D154" s="643"/>
      <c r="E154" s="643"/>
      <c r="F154" s="643"/>
      <c r="G154" s="643"/>
      <c r="H154" s="644"/>
      <c r="I154" s="39"/>
      <c r="J154" s="39"/>
      <c r="K154" s="39"/>
      <c r="L154" s="39"/>
      <c r="M154" s="39"/>
      <c r="N154" s="39"/>
      <c r="O154" s="39"/>
      <c r="P154" s="39"/>
    </row>
    <row r="155" spans="2:16" x14ac:dyDescent="0.2">
      <c r="B155" s="279"/>
      <c r="C155" s="409"/>
      <c r="D155" s="409"/>
      <c r="E155" s="409"/>
      <c r="F155" s="409"/>
      <c r="G155" s="409"/>
      <c r="H155" s="410"/>
      <c r="I155" s="39"/>
      <c r="J155" s="39"/>
      <c r="K155" s="39"/>
      <c r="L155" s="39"/>
      <c r="M155" s="39"/>
      <c r="N155" s="39"/>
      <c r="O155" s="39"/>
      <c r="P155" s="39"/>
    </row>
    <row r="156" spans="2:16" ht="17" thickBot="1" x14ac:dyDescent="0.25">
      <c r="B156" s="379" t="s">
        <v>380</v>
      </c>
      <c r="C156" s="282" t="s">
        <v>460</v>
      </c>
      <c r="D156" s="282"/>
      <c r="E156" s="282"/>
      <c r="F156" s="282"/>
      <c r="G156" s="282"/>
      <c r="H156" s="283"/>
      <c r="I156" s="39"/>
      <c r="J156" s="39"/>
      <c r="K156" s="39"/>
      <c r="L156" s="39"/>
      <c r="M156" s="39"/>
      <c r="N156" s="39"/>
      <c r="O156" s="39"/>
      <c r="P156" s="39"/>
    </row>
    <row r="157" spans="2:16" x14ac:dyDescent="0.2">
      <c r="J157" s="39"/>
      <c r="K157" s="39"/>
      <c r="L157" s="39"/>
      <c r="M157" s="39"/>
      <c r="N157" s="39"/>
      <c r="O157" s="39"/>
      <c r="P157" s="39"/>
    </row>
    <row r="159" spans="2:16" x14ac:dyDescent="0.2">
      <c r="E159" s="50" t="s">
        <v>167</v>
      </c>
    </row>
    <row r="160" spans="2:16" x14ac:dyDescent="0.2">
      <c r="E160" s="50"/>
    </row>
    <row r="161" spans="1:17" x14ac:dyDescent="0.2">
      <c r="B161" s="27" t="s">
        <v>70</v>
      </c>
      <c r="E161" s="50"/>
    </row>
    <row r="162" spans="1:17" x14ac:dyDescent="0.2">
      <c r="B162" s="28" t="str">
        <f>'Company Info'!E9</f>
        <v>My Company</v>
      </c>
      <c r="E162" s="50"/>
    </row>
    <row r="163" spans="1:17" ht="17" thickBot="1" x14ac:dyDescent="0.25"/>
    <row r="164" spans="1:17" x14ac:dyDescent="0.2">
      <c r="A164" s="680" t="s">
        <v>502</v>
      </c>
      <c r="B164" s="178" t="s">
        <v>319</v>
      </c>
      <c r="C164" s="178"/>
      <c r="D164" s="177" t="s">
        <v>320</v>
      </c>
      <c r="E164" s="177" t="s">
        <v>321</v>
      </c>
      <c r="F164" s="177" t="s">
        <v>322</v>
      </c>
      <c r="G164" s="177" t="s">
        <v>323</v>
      </c>
      <c r="H164" s="177" t="s">
        <v>324</v>
      </c>
      <c r="I164" s="177" t="s">
        <v>325</v>
      </c>
      <c r="J164" s="177" t="s">
        <v>326</v>
      </c>
      <c r="K164" s="178" t="s">
        <v>327</v>
      </c>
      <c r="L164" s="177" t="s">
        <v>328</v>
      </c>
      <c r="M164" s="177" t="s">
        <v>329</v>
      </c>
      <c r="N164" s="177" t="s">
        <v>330</v>
      </c>
      <c r="O164" s="177" t="s">
        <v>331</v>
      </c>
      <c r="P164" s="179" t="s">
        <v>332</v>
      </c>
    </row>
    <row r="165" spans="1:17" x14ac:dyDescent="0.2">
      <c r="A165" s="668"/>
      <c r="B165" s="199" t="s">
        <v>639</v>
      </c>
      <c r="C165" s="108"/>
      <c r="D165" s="18"/>
      <c r="E165" s="18"/>
      <c r="F165" s="18"/>
      <c r="G165" s="18"/>
      <c r="H165" s="18"/>
      <c r="I165" s="18"/>
      <c r="J165" s="18"/>
      <c r="K165" s="18"/>
      <c r="L165" s="18"/>
      <c r="M165" s="18"/>
      <c r="N165" s="18"/>
      <c r="O165" s="18"/>
      <c r="P165" s="19"/>
    </row>
    <row r="166" spans="1:17" x14ac:dyDescent="0.2">
      <c r="A166" s="668"/>
      <c r="B166" s="103" t="s">
        <v>411</v>
      </c>
      <c r="C166" s="103"/>
      <c r="D166" s="232">
        <v>0</v>
      </c>
      <c r="E166" s="232">
        <v>0</v>
      </c>
      <c r="F166" s="232">
        <v>0</v>
      </c>
      <c r="G166" s="232">
        <v>0</v>
      </c>
      <c r="H166" s="232">
        <v>0</v>
      </c>
      <c r="I166" s="232">
        <v>0</v>
      </c>
      <c r="J166" s="232">
        <v>0</v>
      </c>
      <c r="K166" s="232">
        <v>0</v>
      </c>
      <c r="L166" s="232">
        <v>0</v>
      </c>
      <c r="M166" s="232">
        <v>0</v>
      </c>
      <c r="N166" s="232">
        <v>0</v>
      </c>
      <c r="O166" s="232">
        <v>0</v>
      </c>
      <c r="P166" s="189">
        <f>SUM(D166:O166)</f>
        <v>0</v>
      </c>
      <c r="Q166" s="50"/>
    </row>
    <row r="167" spans="1:17" x14ac:dyDescent="0.2">
      <c r="A167" s="668"/>
      <c r="B167" s="103" t="s">
        <v>412</v>
      </c>
      <c r="C167" s="103"/>
      <c r="D167" s="232">
        <v>0</v>
      </c>
      <c r="E167" s="232">
        <v>0</v>
      </c>
      <c r="F167" s="232">
        <v>0</v>
      </c>
      <c r="G167" s="232">
        <v>0</v>
      </c>
      <c r="H167" s="232">
        <v>0</v>
      </c>
      <c r="I167" s="232">
        <v>0</v>
      </c>
      <c r="J167" s="232">
        <v>0</v>
      </c>
      <c r="K167" s="232">
        <v>0</v>
      </c>
      <c r="L167" s="232">
        <v>0</v>
      </c>
      <c r="M167" s="232">
        <v>0</v>
      </c>
      <c r="N167" s="232">
        <v>0</v>
      </c>
      <c r="O167" s="232">
        <v>0</v>
      </c>
      <c r="P167" s="189">
        <f t="shared" ref="P167:P174" si="39">SUM(D167:O167)</f>
        <v>0</v>
      </c>
      <c r="Q167" s="50"/>
    </row>
    <row r="168" spans="1:17" x14ac:dyDescent="0.2">
      <c r="A168" s="668"/>
      <c r="B168" s="103" t="s">
        <v>413</v>
      </c>
      <c r="C168" s="103"/>
      <c r="D168" s="232">
        <v>0</v>
      </c>
      <c r="E168" s="232">
        <v>0</v>
      </c>
      <c r="F168" s="232">
        <v>0</v>
      </c>
      <c r="G168" s="232">
        <v>0</v>
      </c>
      <c r="H168" s="232">
        <v>0</v>
      </c>
      <c r="I168" s="232">
        <v>0</v>
      </c>
      <c r="J168" s="232">
        <v>0</v>
      </c>
      <c r="K168" s="232">
        <v>0</v>
      </c>
      <c r="L168" s="232">
        <v>0</v>
      </c>
      <c r="M168" s="232">
        <v>0</v>
      </c>
      <c r="N168" s="232">
        <v>0</v>
      </c>
      <c r="O168" s="232">
        <v>0</v>
      </c>
      <c r="P168" s="189">
        <f t="shared" si="39"/>
        <v>0</v>
      </c>
      <c r="Q168" s="50"/>
    </row>
    <row r="169" spans="1:17" x14ac:dyDescent="0.2">
      <c r="A169" s="668"/>
      <c r="B169" s="103" t="s">
        <v>414</v>
      </c>
      <c r="C169" s="103"/>
      <c r="D169" s="232">
        <v>0</v>
      </c>
      <c r="E169" s="232">
        <v>0</v>
      </c>
      <c r="F169" s="232">
        <v>0</v>
      </c>
      <c r="G169" s="232">
        <v>0</v>
      </c>
      <c r="H169" s="232">
        <v>0</v>
      </c>
      <c r="I169" s="232">
        <v>0</v>
      </c>
      <c r="J169" s="232">
        <v>0</v>
      </c>
      <c r="K169" s="232">
        <v>0</v>
      </c>
      <c r="L169" s="232">
        <v>0</v>
      </c>
      <c r="M169" s="232">
        <v>0</v>
      </c>
      <c r="N169" s="232">
        <v>0</v>
      </c>
      <c r="O169" s="232">
        <v>0</v>
      </c>
      <c r="P169" s="189">
        <f t="shared" si="39"/>
        <v>0</v>
      </c>
      <c r="Q169" s="50"/>
    </row>
    <row r="170" spans="1:17" x14ac:dyDescent="0.2">
      <c r="A170" s="668"/>
      <c r="B170" s="103" t="s">
        <v>415</v>
      </c>
      <c r="C170" s="103"/>
      <c r="D170" s="232">
        <v>0</v>
      </c>
      <c r="E170" s="232">
        <v>0</v>
      </c>
      <c r="F170" s="232">
        <v>0</v>
      </c>
      <c r="G170" s="232">
        <v>0</v>
      </c>
      <c r="H170" s="232">
        <v>0</v>
      </c>
      <c r="I170" s="232">
        <v>0</v>
      </c>
      <c r="J170" s="232">
        <v>0</v>
      </c>
      <c r="K170" s="232">
        <v>0</v>
      </c>
      <c r="L170" s="232">
        <v>0</v>
      </c>
      <c r="M170" s="232">
        <v>0</v>
      </c>
      <c r="N170" s="232">
        <v>0</v>
      </c>
      <c r="O170" s="232">
        <v>0</v>
      </c>
      <c r="P170" s="189">
        <f t="shared" si="39"/>
        <v>0</v>
      </c>
      <c r="Q170" s="50"/>
    </row>
    <row r="171" spans="1:17" x14ac:dyDescent="0.2">
      <c r="A171" s="668"/>
      <c r="B171" s="103" t="s">
        <v>82</v>
      </c>
      <c r="C171" s="103"/>
      <c r="D171" s="382">
        <f>+D61</f>
        <v>0</v>
      </c>
      <c r="E171" s="382">
        <f t="shared" ref="E171:O171" si="40">+E61</f>
        <v>0</v>
      </c>
      <c r="F171" s="382">
        <f t="shared" si="40"/>
        <v>0</v>
      </c>
      <c r="G171" s="382">
        <f t="shared" si="40"/>
        <v>0</v>
      </c>
      <c r="H171" s="382">
        <f t="shared" si="40"/>
        <v>0</v>
      </c>
      <c r="I171" s="382">
        <f t="shared" si="40"/>
        <v>0</v>
      </c>
      <c r="J171" s="382">
        <f t="shared" si="40"/>
        <v>0</v>
      </c>
      <c r="K171" s="382">
        <f t="shared" si="40"/>
        <v>0</v>
      </c>
      <c r="L171" s="382">
        <f t="shared" si="40"/>
        <v>0</v>
      </c>
      <c r="M171" s="382">
        <f t="shared" si="40"/>
        <v>0</v>
      </c>
      <c r="N171" s="382">
        <f t="shared" si="40"/>
        <v>0</v>
      </c>
      <c r="O171" s="382">
        <f t="shared" si="40"/>
        <v>0</v>
      </c>
      <c r="P171" s="189">
        <f t="shared" si="39"/>
        <v>0</v>
      </c>
      <c r="Q171" s="50"/>
    </row>
    <row r="172" spans="1:17" x14ac:dyDescent="0.2">
      <c r="A172" s="668"/>
      <c r="B172" s="103" t="s">
        <v>83</v>
      </c>
      <c r="C172" s="103"/>
      <c r="D172" s="382">
        <f>+D98+D100+D102+D104+D106+D108</f>
        <v>0</v>
      </c>
      <c r="E172" s="382">
        <f t="shared" ref="E172:O172" si="41">+E98+E100+E102+E104+E106+E108</f>
        <v>0</v>
      </c>
      <c r="F172" s="382">
        <f t="shared" si="41"/>
        <v>0</v>
      </c>
      <c r="G172" s="382">
        <f t="shared" si="41"/>
        <v>0</v>
      </c>
      <c r="H172" s="382">
        <f t="shared" si="41"/>
        <v>0</v>
      </c>
      <c r="I172" s="382">
        <f t="shared" si="41"/>
        <v>0</v>
      </c>
      <c r="J172" s="382">
        <f t="shared" si="41"/>
        <v>0</v>
      </c>
      <c r="K172" s="382">
        <f t="shared" si="41"/>
        <v>0</v>
      </c>
      <c r="L172" s="382">
        <f t="shared" si="41"/>
        <v>0</v>
      </c>
      <c r="M172" s="382">
        <f t="shared" si="41"/>
        <v>0</v>
      </c>
      <c r="N172" s="382">
        <f t="shared" si="41"/>
        <v>0</v>
      </c>
      <c r="O172" s="382">
        <f t="shared" si="41"/>
        <v>0</v>
      </c>
      <c r="P172" s="189">
        <f t="shared" si="39"/>
        <v>0</v>
      </c>
      <c r="Q172" s="50"/>
    </row>
    <row r="173" spans="1:17" x14ac:dyDescent="0.2">
      <c r="A173" s="668"/>
      <c r="B173" s="103" t="s">
        <v>84</v>
      </c>
      <c r="C173" s="103"/>
      <c r="D173" s="382">
        <f>+D99+D101+D103+D105+D107+D109</f>
        <v>0</v>
      </c>
      <c r="E173" s="382">
        <f t="shared" ref="E173:O173" si="42">+E99+E101+E103+E105+E107+E109</f>
        <v>0</v>
      </c>
      <c r="F173" s="382">
        <f t="shared" si="42"/>
        <v>0</v>
      </c>
      <c r="G173" s="382">
        <f t="shared" si="42"/>
        <v>0</v>
      </c>
      <c r="H173" s="382">
        <f t="shared" si="42"/>
        <v>0</v>
      </c>
      <c r="I173" s="382">
        <f t="shared" si="42"/>
        <v>0</v>
      </c>
      <c r="J173" s="382">
        <f t="shared" si="42"/>
        <v>0</v>
      </c>
      <c r="K173" s="382">
        <f t="shared" si="42"/>
        <v>0</v>
      </c>
      <c r="L173" s="382">
        <f t="shared" si="42"/>
        <v>0</v>
      </c>
      <c r="M173" s="382">
        <f t="shared" si="42"/>
        <v>0</v>
      </c>
      <c r="N173" s="382">
        <f t="shared" si="42"/>
        <v>0</v>
      </c>
      <c r="O173" s="382">
        <f t="shared" si="42"/>
        <v>0</v>
      </c>
      <c r="P173" s="189">
        <f t="shared" si="39"/>
        <v>0</v>
      </c>
      <c r="Q173" s="50"/>
    </row>
    <row r="174" spans="1:17" x14ac:dyDescent="0.2">
      <c r="A174" s="669"/>
      <c r="B174" s="52" t="s">
        <v>450</v>
      </c>
      <c r="C174" s="107"/>
      <c r="D174" s="307">
        <v>0</v>
      </c>
      <c r="E174" s="232">
        <v>0</v>
      </c>
      <c r="F174" s="232">
        <v>0</v>
      </c>
      <c r="G174" s="232">
        <v>0</v>
      </c>
      <c r="H174" s="232">
        <v>0</v>
      </c>
      <c r="I174" s="232">
        <v>0</v>
      </c>
      <c r="J174" s="232">
        <v>0</v>
      </c>
      <c r="K174" s="232">
        <v>0</v>
      </c>
      <c r="L174" s="232">
        <v>0</v>
      </c>
      <c r="M174" s="232">
        <v>0</v>
      </c>
      <c r="N174" s="232">
        <v>0</v>
      </c>
      <c r="O174" s="232">
        <v>0</v>
      </c>
      <c r="P174" s="189">
        <f t="shared" si="39"/>
        <v>0</v>
      </c>
      <c r="Q174" s="50"/>
    </row>
    <row r="175" spans="1:17" x14ac:dyDescent="0.2">
      <c r="A175" s="215"/>
      <c r="B175" s="103"/>
      <c r="C175" s="103"/>
      <c r="D175" s="190"/>
      <c r="E175" s="190"/>
      <c r="F175" s="190"/>
      <c r="G175" s="190"/>
      <c r="H175" s="190"/>
      <c r="I175" s="190"/>
      <c r="J175" s="190"/>
      <c r="K175" s="190"/>
      <c r="L175" s="190"/>
      <c r="M175" s="190"/>
      <c r="N175" s="367" t="s">
        <v>666</v>
      </c>
      <c r="O175" s="368"/>
      <c r="P175" s="189">
        <f>+P171+P173</f>
        <v>0</v>
      </c>
    </row>
    <row r="176" spans="1:17" x14ac:dyDescent="0.2">
      <c r="A176" s="667" t="s">
        <v>510</v>
      </c>
      <c r="B176" s="100" t="s">
        <v>613</v>
      </c>
      <c r="C176" s="308"/>
      <c r="D176" s="103"/>
      <c r="E176" s="103"/>
      <c r="F176" s="103"/>
      <c r="G176" s="103"/>
      <c r="H176" s="103"/>
      <c r="I176" s="103"/>
      <c r="J176" s="103"/>
      <c r="K176" s="103"/>
      <c r="L176" s="103"/>
      <c r="M176" s="103"/>
      <c r="N176" s="103"/>
      <c r="O176" s="103"/>
      <c r="P176" s="214"/>
    </row>
    <row r="177" spans="1:16" x14ac:dyDescent="0.2">
      <c r="A177" s="668"/>
      <c r="B177" s="103" t="s">
        <v>411</v>
      </c>
      <c r="C177" s="103"/>
      <c r="D177" s="660"/>
      <c r="E177" s="661"/>
      <c r="F177" s="661"/>
      <c r="G177" s="661"/>
      <c r="H177" s="661"/>
      <c r="I177" s="661"/>
      <c r="J177" s="661"/>
      <c r="K177" s="661"/>
      <c r="L177" s="661"/>
      <c r="M177" s="661"/>
      <c r="N177" s="661"/>
      <c r="O177" s="661"/>
      <c r="P177" s="662"/>
    </row>
    <row r="178" spans="1:16" x14ac:dyDescent="0.2">
      <c r="A178" s="668"/>
      <c r="B178" s="103" t="s">
        <v>412</v>
      </c>
      <c r="C178" s="103"/>
      <c r="D178" s="660"/>
      <c r="E178" s="661"/>
      <c r="F178" s="661"/>
      <c r="G178" s="661"/>
      <c r="H178" s="661"/>
      <c r="I178" s="661"/>
      <c r="J178" s="661"/>
      <c r="K178" s="661"/>
      <c r="L178" s="661"/>
      <c r="M178" s="661"/>
      <c r="N178" s="661"/>
      <c r="O178" s="661"/>
      <c r="P178" s="662"/>
    </row>
    <row r="179" spans="1:16" x14ac:dyDescent="0.2">
      <c r="A179" s="668"/>
      <c r="B179" s="103" t="s">
        <v>413</v>
      </c>
      <c r="C179" s="103"/>
      <c r="D179" s="660"/>
      <c r="E179" s="661"/>
      <c r="F179" s="661"/>
      <c r="G179" s="661"/>
      <c r="H179" s="661"/>
      <c r="I179" s="661"/>
      <c r="J179" s="661"/>
      <c r="K179" s="661"/>
      <c r="L179" s="661"/>
      <c r="M179" s="661"/>
      <c r="N179" s="661"/>
      <c r="O179" s="661"/>
      <c r="P179" s="662"/>
    </row>
    <row r="180" spans="1:16" x14ac:dyDescent="0.2">
      <c r="A180" s="668"/>
      <c r="B180" s="103" t="s">
        <v>414</v>
      </c>
      <c r="C180" s="103"/>
      <c r="D180" s="660"/>
      <c r="E180" s="661"/>
      <c r="F180" s="661"/>
      <c r="G180" s="661"/>
      <c r="H180" s="661"/>
      <c r="I180" s="661"/>
      <c r="J180" s="661"/>
      <c r="K180" s="661"/>
      <c r="L180" s="661"/>
      <c r="M180" s="661"/>
      <c r="N180" s="661"/>
      <c r="O180" s="661"/>
      <c r="P180" s="662"/>
    </row>
    <row r="181" spans="1:16" x14ac:dyDescent="0.2">
      <c r="A181" s="668"/>
      <c r="B181" s="103" t="s">
        <v>415</v>
      </c>
      <c r="C181" s="103"/>
      <c r="D181" s="660"/>
      <c r="E181" s="661"/>
      <c r="F181" s="661"/>
      <c r="G181" s="661"/>
      <c r="H181" s="661"/>
      <c r="I181" s="661"/>
      <c r="J181" s="661"/>
      <c r="K181" s="661"/>
      <c r="L181" s="661"/>
      <c r="M181" s="661"/>
      <c r="N181" s="661"/>
      <c r="O181" s="661"/>
      <c r="P181" s="662"/>
    </row>
    <row r="182" spans="1:16" x14ac:dyDescent="0.2">
      <c r="A182" s="668"/>
      <c r="B182" s="103" t="s">
        <v>257</v>
      </c>
      <c r="C182" s="103"/>
      <c r="D182" s="660"/>
      <c r="E182" s="661"/>
      <c r="F182" s="661"/>
      <c r="G182" s="661"/>
      <c r="H182" s="661"/>
      <c r="I182" s="661"/>
      <c r="J182" s="661"/>
      <c r="K182" s="661"/>
      <c r="L182" s="661"/>
      <c r="M182" s="661"/>
      <c r="N182" s="661"/>
      <c r="O182" s="661"/>
      <c r="P182" s="662"/>
    </row>
    <row r="183" spans="1:16" x14ac:dyDescent="0.2">
      <c r="A183" s="668"/>
      <c r="B183" s="103" t="s">
        <v>416</v>
      </c>
      <c r="C183" s="103"/>
      <c r="D183" s="660"/>
      <c r="E183" s="661"/>
      <c r="F183" s="661"/>
      <c r="G183" s="661"/>
      <c r="H183" s="661"/>
      <c r="I183" s="661"/>
      <c r="J183" s="661"/>
      <c r="K183" s="661"/>
      <c r="L183" s="661"/>
      <c r="M183" s="661"/>
      <c r="N183" s="661"/>
      <c r="O183" s="661"/>
      <c r="P183" s="662"/>
    </row>
    <row r="184" spans="1:16" x14ac:dyDescent="0.2">
      <c r="A184" s="668"/>
      <c r="B184" s="103" t="s">
        <v>443</v>
      </c>
      <c r="C184" s="103"/>
      <c r="D184" s="660"/>
      <c r="E184" s="661"/>
      <c r="F184" s="661"/>
      <c r="G184" s="661"/>
      <c r="H184" s="661"/>
      <c r="I184" s="661"/>
      <c r="J184" s="661"/>
      <c r="K184" s="661"/>
      <c r="L184" s="661"/>
      <c r="M184" s="661"/>
      <c r="N184" s="661"/>
      <c r="O184" s="661"/>
      <c r="P184" s="662"/>
    </row>
    <row r="185" spans="1:16" x14ac:dyDescent="0.2">
      <c r="A185" s="668"/>
      <c r="B185" s="103" t="s">
        <v>444</v>
      </c>
      <c r="C185" s="103"/>
      <c r="D185" s="660"/>
      <c r="E185" s="661"/>
      <c r="F185" s="661"/>
      <c r="G185" s="661"/>
      <c r="H185" s="661"/>
      <c r="I185" s="661"/>
      <c r="J185" s="661"/>
      <c r="K185" s="661"/>
      <c r="L185" s="661"/>
      <c r="M185" s="661"/>
      <c r="N185" s="661"/>
      <c r="O185" s="661"/>
      <c r="P185" s="662"/>
    </row>
    <row r="186" spans="1:16" x14ac:dyDescent="0.2">
      <c r="A186" s="668"/>
      <c r="B186" s="215" t="s">
        <v>446</v>
      </c>
      <c r="C186" s="103"/>
      <c r="D186" s="660"/>
      <c r="E186" s="661"/>
      <c r="F186" s="661"/>
      <c r="G186" s="661"/>
      <c r="H186" s="661"/>
      <c r="I186" s="661"/>
      <c r="J186" s="661"/>
      <c r="K186" s="661"/>
      <c r="L186" s="661"/>
      <c r="M186" s="661"/>
      <c r="N186" s="661"/>
      <c r="O186" s="661"/>
      <c r="P186" s="662"/>
    </row>
    <row r="187" spans="1:16" x14ac:dyDescent="0.2">
      <c r="A187" s="668"/>
      <c r="B187" s="215" t="s">
        <v>447</v>
      </c>
      <c r="C187" s="103"/>
      <c r="D187" s="660"/>
      <c r="E187" s="661"/>
      <c r="F187" s="661"/>
      <c r="G187" s="661"/>
      <c r="H187" s="661"/>
      <c r="I187" s="661"/>
      <c r="J187" s="661"/>
      <c r="K187" s="661"/>
      <c r="L187" s="661"/>
      <c r="M187" s="661"/>
      <c r="N187" s="661"/>
      <c r="O187" s="661"/>
      <c r="P187" s="662"/>
    </row>
    <row r="188" spans="1:16" x14ac:dyDescent="0.2">
      <c r="A188" s="668"/>
      <c r="B188" s="215" t="s">
        <v>88</v>
      </c>
      <c r="C188" s="103"/>
      <c r="D188" s="660"/>
      <c r="E188" s="661"/>
      <c r="F188" s="661"/>
      <c r="G188" s="661"/>
      <c r="H188" s="661"/>
      <c r="I188" s="661"/>
      <c r="J188" s="661"/>
      <c r="K188" s="661"/>
      <c r="L188" s="661"/>
      <c r="M188" s="661"/>
      <c r="N188" s="661"/>
      <c r="O188" s="661"/>
      <c r="P188" s="662"/>
    </row>
    <row r="189" spans="1:16" x14ac:dyDescent="0.2">
      <c r="A189" s="668"/>
      <c r="B189" s="215" t="s">
        <v>445</v>
      </c>
      <c r="C189" s="103"/>
      <c r="D189" s="660"/>
      <c r="E189" s="661"/>
      <c r="F189" s="661"/>
      <c r="G189" s="661"/>
      <c r="H189" s="661"/>
      <c r="I189" s="661"/>
      <c r="J189" s="661"/>
      <c r="K189" s="661"/>
      <c r="L189" s="661"/>
      <c r="M189" s="661"/>
      <c r="N189" s="661"/>
      <c r="O189" s="661"/>
      <c r="P189" s="662"/>
    </row>
    <row r="190" spans="1:16" x14ac:dyDescent="0.2">
      <c r="A190" s="668"/>
      <c r="B190" s="103" t="s">
        <v>448</v>
      </c>
      <c r="C190" s="103"/>
      <c r="D190" s="660"/>
      <c r="E190" s="661"/>
      <c r="F190" s="661"/>
      <c r="G190" s="661"/>
      <c r="H190" s="661"/>
      <c r="I190" s="661"/>
      <c r="J190" s="661"/>
      <c r="K190" s="661"/>
      <c r="L190" s="661"/>
      <c r="M190" s="661"/>
      <c r="N190" s="661"/>
      <c r="O190" s="661"/>
      <c r="P190" s="662"/>
    </row>
    <row r="191" spans="1:16" x14ac:dyDescent="0.2">
      <c r="A191" s="668"/>
      <c r="B191" s="103" t="s">
        <v>449</v>
      </c>
      <c r="C191" s="103"/>
      <c r="D191" s="660"/>
      <c r="E191" s="661"/>
      <c r="F191" s="661"/>
      <c r="G191" s="661"/>
      <c r="H191" s="661"/>
      <c r="I191" s="661"/>
      <c r="J191" s="661"/>
      <c r="K191" s="661"/>
      <c r="L191" s="661"/>
      <c r="M191" s="661"/>
      <c r="N191" s="661"/>
      <c r="O191" s="661"/>
      <c r="P191" s="662"/>
    </row>
    <row r="192" spans="1:16" ht="17" thickBot="1" x14ac:dyDescent="0.25">
      <c r="A192" s="670"/>
      <c r="B192" s="271" t="s">
        <v>450</v>
      </c>
      <c r="C192" s="183"/>
      <c r="D192" s="664"/>
      <c r="E192" s="665"/>
      <c r="F192" s="665"/>
      <c r="G192" s="665"/>
      <c r="H192" s="665"/>
      <c r="I192" s="665"/>
      <c r="J192" s="665"/>
      <c r="K192" s="665"/>
      <c r="L192" s="665"/>
      <c r="M192" s="665"/>
      <c r="N192" s="665"/>
      <c r="O192" s="665"/>
      <c r="P192" s="666"/>
    </row>
    <row r="193" spans="1:16" ht="17" thickBot="1" x14ac:dyDescent="0.25"/>
    <row r="194" spans="1:16" x14ac:dyDescent="0.2">
      <c r="A194" s="680" t="s">
        <v>511</v>
      </c>
      <c r="B194" s="178" t="s">
        <v>359</v>
      </c>
      <c r="C194" s="178"/>
      <c r="D194" s="177" t="s">
        <v>320</v>
      </c>
      <c r="E194" s="177" t="s">
        <v>321</v>
      </c>
      <c r="F194" s="177" t="s">
        <v>322</v>
      </c>
      <c r="G194" s="177" t="s">
        <v>323</v>
      </c>
      <c r="H194" s="177" t="s">
        <v>324</v>
      </c>
      <c r="I194" s="177" t="s">
        <v>325</v>
      </c>
      <c r="J194" s="177" t="s">
        <v>326</v>
      </c>
      <c r="K194" s="178" t="s">
        <v>327</v>
      </c>
      <c r="L194" s="177" t="s">
        <v>328</v>
      </c>
      <c r="M194" s="177" t="s">
        <v>329</v>
      </c>
      <c r="N194" s="177" t="s">
        <v>330</v>
      </c>
      <c r="O194" s="177" t="s">
        <v>331</v>
      </c>
      <c r="P194" s="179" t="s">
        <v>332</v>
      </c>
    </row>
    <row r="195" spans="1:16" x14ac:dyDescent="0.2">
      <c r="A195" s="668"/>
      <c r="B195" s="199" t="s">
        <v>639</v>
      </c>
      <c r="C195" s="108"/>
      <c r="D195" s="18"/>
      <c r="E195" s="18"/>
      <c r="F195" s="18"/>
      <c r="G195" s="18"/>
      <c r="H195" s="18"/>
      <c r="I195" s="18"/>
      <c r="J195" s="18"/>
      <c r="K195" s="18"/>
      <c r="L195" s="18"/>
      <c r="M195" s="18"/>
      <c r="N195" s="18"/>
      <c r="O195" s="18"/>
      <c r="P195" s="19"/>
    </row>
    <row r="196" spans="1:16" x14ac:dyDescent="0.2">
      <c r="A196" s="668"/>
      <c r="B196" s="103" t="s">
        <v>411</v>
      </c>
      <c r="C196" s="103"/>
      <c r="D196" s="232">
        <v>0</v>
      </c>
      <c r="E196" s="232">
        <v>0</v>
      </c>
      <c r="F196" s="232">
        <v>0</v>
      </c>
      <c r="G196" s="232">
        <v>0</v>
      </c>
      <c r="H196" s="232">
        <v>0</v>
      </c>
      <c r="I196" s="232">
        <v>0</v>
      </c>
      <c r="J196" s="232">
        <v>0</v>
      </c>
      <c r="K196" s="232">
        <v>0</v>
      </c>
      <c r="L196" s="232">
        <v>0</v>
      </c>
      <c r="M196" s="232">
        <v>0</v>
      </c>
      <c r="N196" s="232">
        <v>0</v>
      </c>
      <c r="O196" s="232">
        <v>0</v>
      </c>
      <c r="P196" s="189">
        <f>SUM(D196:O196)</f>
        <v>0</v>
      </c>
    </row>
    <row r="197" spans="1:16" x14ac:dyDescent="0.2">
      <c r="A197" s="668"/>
      <c r="B197" s="103" t="s">
        <v>412</v>
      </c>
      <c r="C197" s="103"/>
      <c r="D197" s="232">
        <v>0</v>
      </c>
      <c r="E197" s="232">
        <v>0</v>
      </c>
      <c r="F197" s="232">
        <v>0</v>
      </c>
      <c r="G197" s="232">
        <v>0</v>
      </c>
      <c r="H197" s="232">
        <v>0</v>
      </c>
      <c r="I197" s="232">
        <v>0</v>
      </c>
      <c r="J197" s="232">
        <v>0</v>
      </c>
      <c r="K197" s="232">
        <v>0</v>
      </c>
      <c r="L197" s="232">
        <v>0</v>
      </c>
      <c r="M197" s="232">
        <v>0</v>
      </c>
      <c r="N197" s="232">
        <v>0</v>
      </c>
      <c r="O197" s="232">
        <v>0</v>
      </c>
      <c r="P197" s="189">
        <f t="shared" ref="P197:P204" si="43">SUM(D197:O197)</f>
        <v>0</v>
      </c>
    </row>
    <row r="198" spans="1:16" x14ac:dyDescent="0.2">
      <c r="A198" s="668"/>
      <c r="B198" s="103" t="s">
        <v>413</v>
      </c>
      <c r="C198" s="103"/>
      <c r="D198" s="232">
        <v>0</v>
      </c>
      <c r="E198" s="232">
        <v>0</v>
      </c>
      <c r="F198" s="232">
        <v>0</v>
      </c>
      <c r="G198" s="232">
        <v>0</v>
      </c>
      <c r="H198" s="232">
        <v>0</v>
      </c>
      <c r="I198" s="232">
        <v>0</v>
      </c>
      <c r="J198" s="232">
        <v>0</v>
      </c>
      <c r="K198" s="232">
        <v>0</v>
      </c>
      <c r="L198" s="232">
        <v>0</v>
      </c>
      <c r="M198" s="232">
        <v>0</v>
      </c>
      <c r="N198" s="232">
        <v>0</v>
      </c>
      <c r="O198" s="232">
        <v>0</v>
      </c>
      <c r="P198" s="189">
        <f t="shared" si="43"/>
        <v>0</v>
      </c>
    </row>
    <row r="199" spans="1:16" x14ac:dyDescent="0.2">
      <c r="A199" s="668"/>
      <c r="B199" s="103" t="s">
        <v>414</v>
      </c>
      <c r="C199" s="103"/>
      <c r="D199" s="232">
        <v>0</v>
      </c>
      <c r="E199" s="232">
        <v>0</v>
      </c>
      <c r="F199" s="232">
        <v>0</v>
      </c>
      <c r="G199" s="232">
        <v>0</v>
      </c>
      <c r="H199" s="232">
        <v>0</v>
      </c>
      <c r="I199" s="232">
        <v>0</v>
      </c>
      <c r="J199" s="232">
        <v>0</v>
      </c>
      <c r="K199" s="232">
        <v>0</v>
      </c>
      <c r="L199" s="232">
        <v>0</v>
      </c>
      <c r="M199" s="232">
        <v>0</v>
      </c>
      <c r="N199" s="232">
        <v>0</v>
      </c>
      <c r="O199" s="232">
        <v>0</v>
      </c>
      <c r="P199" s="189">
        <f t="shared" si="43"/>
        <v>0</v>
      </c>
    </row>
    <row r="200" spans="1:16" x14ac:dyDescent="0.2">
      <c r="A200" s="668"/>
      <c r="B200" s="103" t="s">
        <v>415</v>
      </c>
      <c r="C200" s="103"/>
      <c r="D200" s="232">
        <v>0</v>
      </c>
      <c r="E200" s="232">
        <v>0</v>
      </c>
      <c r="F200" s="232">
        <v>0</v>
      </c>
      <c r="G200" s="232">
        <v>0</v>
      </c>
      <c r="H200" s="232">
        <v>0</v>
      </c>
      <c r="I200" s="232">
        <v>0</v>
      </c>
      <c r="J200" s="232">
        <v>0</v>
      </c>
      <c r="K200" s="232">
        <v>0</v>
      </c>
      <c r="L200" s="232">
        <v>0</v>
      </c>
      <c r="M200" s="232">
        <v>0</v>
      </c>
      <c r="N200" s="232">
        <v>0</v>
      </c>
      <c r="O200" s="232">
        <v>0</v>
      </c>
      <c r="P200" s="189">
        <f t="shared" si="43"/>
        <v>0</v>
      </c>
    </row>
    <row r="201" spans="1:16" x14ac:dyDescent="0.2">
      <c r="A201" s="668"/>
      <c r="B201" s="103" t="s">
        <v>82</v>
      </c>
      <c r="C201" s="103"/>
      <c r="D201" s="382">
        <f>+D66</f>
        <v>0</v>
      </c>
      <c r="E201" s="382">
        <f t="shared" ref="E201:O201" si="44">+E66</f>
        <v>0</v>
      </c>
      <c r="F201" s="382">
        <f t="shared" si="44"/>
        <v>0</v>
      </c>
      <c r="G201" s="382">
        <f t="shared" si="44"/>
        <v>0</v>
      </c>
      <c r="H201" s="382">
        <f t="shared" si="44"/>
        <v>0</v>
      </c>
      <c r="I201" s="382">
        <f t="shared" si="44"/>
        <v>0</v>
      </c>
      <c r="J201" s="382">
        <f t="shared" si="44"/>
        <v>0</v>
      </c>
      <c r="K201" s="382">
        <f t="shared" si="44"/>
        <v>0</v>
      </c>
      <c r="L201" s="382">
        <f t="shared" si="44"/>
        <v>0</v>
      </c>
      <c r="M201" s="382">
        <f t="shared" si="44"/>
        <v>0</v>
      </c>
      <c r="N201" s="382">
        <f t="shared" si="44"/>
        <v>0</v>
      </c>
      <c r="O201" s="382">
        <f t="shared" si="44"/>
        <v>0</v>
      </c>
      <c r="P201" s="189">
        <f t="shared" si="43"/>
        <v>0</v>
      </c>
    </row>
    <row r="202" spans="1:16" x14ac:dyDescent="0.2">
      <c r="A202" s="668"/>
      <c r="B202" s="103" t="s">
        <v>83</v>
      </c>
      <c r="C202" s="103"/>
      <c r="D202" s="382">
        <f>+D111+D113+D115+D117+D119+D121</f>
        <v>0</v>
      </c>
      <c r="E202" s="382">
        <f t="shared" ref="E202:O202" si="45">+E111+E113+E115+E117+E119+E121</f>
        <v>0</v>
      </c>
      <c r="F202" s="382">
        <f t="shared" si="45"/>
        <v>0</v>
      </c>
      <c r="G202" s="382">
        <f t="shared" si="45"/>
        <v>0</v>
      </c>
      <c r="H202" s="382">
        <f t="shared" si="45"/>
        <v>0</v>
      </c>
      <c r="I202" s="382">
        <f t="shared" si="45"/>
        <v>0</v>
      </c>
      <c r="J202" s="382">
        <f t="shared" si="45"/>
        <v>0</v>
      </c>
      <c r="K202" s="382">
        <f t="shared" si="45"/>
        <v>0</v>
      </c>
      <c r="L202" s="382">
        <f t="shared" si="45"/>
        <v>0</v>
      </c>
      <c r="M202" s="382">
        <f t="shared" si="45"/>
        <v>0</v>
      </c>
      <c r="N202" s="382">
        <f t="shared" si="45"/>
        <v>0</v>
      </c>
      <c r="O202" s="382">
        <f t="shared" si="45"/>
        <v>0</v>
      </c>
      <c r="P202" s="189">
        <f t="shared" si="43"/>
        <v>0</v>
      </c>
    </row>
    <row r="203" spans="1:16" x14ac:dyDescent="0.2">
      <c r="A203" s="668"/>
      <c r="B203" s="103" t="s">
        <v>84</v>
      </c>
      <c r="C203" s="103"/>
      <c r="D203" s="382">
        <f>+D112+D114+D116+D118+D120+D122</f>
        <v>0</v>
      </c>
      <c r="E203" s="382">
        <f t="shared" ref="E203:O203" si="46">+E112+E114+E116+E118+E120+E122</f>
        <v>0</v>
      </c>
      <c r="F203" s="382">
        <f t="shared" si="46"/>
        <v>0</v>
      </c>
      <c r="G203" s="382">
        <f t="shared" si="46"/>
        <v>0</v>
      </c>
      <c r="H203" s="382">
        <f t="shared" si="46"/>
        <v>0</v>
      </c>
      <c r="I203" s="382">
        <f t="shared" si="46"/>
        <v>0</v>
      </c>
      <c r="J203" s="382">
        <f t="shared" si="46"/>
        <v>0</v>
      </c>
      <c r="K203" s="382">
        <f t="shared" si="46"/>
        <v>0</v>
      </c>
      <c r="L203" s="382">
        <f t="shared" si="46"/>
        <v>0</v>
      </c>
      <c r="M203" s="382">
        <f t="shared" si="46"/>
        <v>0</v>
      </c>
      <c r="N203" s="382">
        <f t="shared" si="46"/>
        <v>0</v>
      </c>
      <c r="O203" s="382">
        <f t="shared" si="46"/>
        <v>0</v>
      </c>
      <c r="P203" s="189">
        <f t="shared" si="43"/>
        <v>0</v>
      </c>
    </row>
    <row r="204" spans="1:16" x14ac:dyDescent="0.2">
      <c r="A204" s="669"/>
      <c r="B204" s="52" t="s">
        <v>450</v>
      </c>
      <c r="C204" s="52"/>
      <c r="D204" s="232">
        <v>0</v>
      </c>
      <c r="E204" s="232">
        <v>0</v>
      </c>
      <c r="F204" s="232">
        <v>0</v>
      </c>
      <c r="G204" s="232">
        <v>0</v>
      </c>
      <c r="H204" s="232">
        <v>0</v>
      </c>
      <c r="I204" s="232">
        <v>0</v>
      </c>
      <c r="J204" s="232">
        <v>0</v>
      </c>
      <c r="K204" s="232">
        <v>0</v>
      </c>
      <c r="L204" s="232">
        <v>0</v>
      </c>
      <c r="M204" s="232">
        <v>0</v>
      </c>
      <c r="N204" s="232">
        <v>0</v>
      </c>
      <c r="O204" s="232">
        <v>0</v>
      </c>
      <c r="P204" s="189">
        <f t="shared" si="43"/>
        <v>0</v>
      </c>
    </row>
    <row r="205" spans="1:16" x14ac:dyDescent="0.2">
      <c r="A205" s="215"/>
      <c r="B205" s="103"/>
      <c r="C205" s="103"/>
      <c r="D205" s="190"/>
      <c r="E205" s="190"/>
      <c r="F205" s="190"/>
      <c r="G205" s="190"/>
      <c r="H205" s="190"/>
      <c r="I205" s="190"/>
      <c r="J205" s="190"/>
      <c r="K205" s="190"/>
      <c r="L205" s="190"/>
      <c r="M205" s="190"/>
      <c r="N205" s="367" t="s">
        <v>667</v>
      </c>
      <c r="O205" s="368"/>
      <c r="P205" s="189">
        <f>+P201+P203</f>
        <v>0</v>
      </c>
    </row>
    <row r="206" spans="1:16" x14ac:dyDescent="0.2">
      <c r="A206" s="667" t="s">
        <v>512</v>
      </c>
      <c r="B206" s="108" t="s">
        <v>626</v>
      </c>
      <c r="C206" s="308"/>
      <c r="D206" s="103"/>
      <c r="E206" s="103"/>
      <c r="F206" s="103"/>
      <c r="G206" s="103"/>
      <c r="H206" s="103"/>
      <c r="I206" s="103"/>
      <c r="J206" s="103"/>
      <c r="K206" s="103"/>
      <c r="L206" s="103"/>
      <c r="M206" s="103"/>
      <c r="N206" s="103"/>
      <c r="O206" s="103"/>
      <c r="P206" s="214"/>
    </row>
    <row r="207" spans="1:16" x14ac:dyDescent="0.2">
      <c r="A207" s="668"/>
      <c r="B207" s="103" t="s">
        <v>411</v>
      </c>
      <c r="C207" s="103"/>
      <c r="D207" s="660"/>
      <c r="E207" s="661"/>
      <c r="F207" s="661"/>
      <c r="G207" s="661"/>
      <c r="H207" s="661"/>
      <c r="I207" s="661"/>
      <c r="J207" s="661"/>
      <c r="K207" s="661"/>
      <c r="L207" s="661"/>
      <c r="M207" s="661"/>
      <c r="N207" s="661"/>
      <c r="O207" s="661"/>
      <c r="P207" s="662"/>
    </row>
    <row r="208" spans="1:16" x14ac:dyDescent="0.2">
      <c r="A208" s="668"/>
      <c r="B208" s="103" t="s">
        <v>412</v>
      </c>
      <c r="C208" s="103"/>
      <c r="D208" s="660"/>
      <c r="E208" s="661"/>
      <c r="F208" s="661"/>
      <c r="G208" s="661"/>
      <c r="H208" s="661"/>
      <c r="I208" s="661"/>
      <c r="J208" s="661"/>
      <c r="K208" s="661"/>
      <c r="L208" s="661"/>
      <c r="M208" s="661"/>
      <c r="N208" s="661"/>
      <c r="O208" s="661"/>
      <c r="P208" s="662"/>
    </row>
    <row r="209" spans="1:16" x14ac:dyDescent="0.2">
      <c r="A209" s="668"/>
      <c r="B209" s="103" t="s">
        <v>413</v>
      </c>
      <c r="C209" s="103"/>
      <c r="D209" s="660"/>
      <c r="E209" s="661"/>
      <c r="F209" s="661"/>
      <c r="G209" s="661"/>
      <c r="H209" s="661"/>
      <c r="I209" s="661"/>
      <c r="J209" s="661"/>
      <c r="K209" s="661"/>
      <c r="L209" s="661"/>
      <c r="M209" s="661"/>
      <c r="N209" s="661"/>
      <c r="O209" s="661"/>
      <c r="P209" s="662"/>
    </row>
    <row r="210" spans="1:16" x14ac:dyDescent="0.2">
      <c r="A210" s="668"/>
      <c r="B210" s="103" t="s">
        <v>414</v>
      </c>
      <c r="C210" s="103"/>
      <c r="D210" s="660"/>
      <c r="E210" s="661"/>
      <c r="F210" s="661"/>
      <c r="G210" s="661"/>
      <c r="H210" s="661"/>
      <c r="I210" s="661"/>
      <c r="J210" s="661"/>
      <c r="K210" s="661"/>
      <c r="L210" s="661"/>
      <c r="M210" s="661"/>
      <c r="N210" s="661"/>
      <c r="O210" s="661"/>
      <c r="P210" s="662"/>
    </row>
    <row r="211" spans="1:16" x14ac:dyDescent="0.2">
      <c r="A211" s="668"/>
      <c r="B211" s="103" t="s">
        <v>415</v>
      </c>
      <c r="C211" s="103"/>
      <c r="D211" s="660"/>
      <c r="E211" s="661"/>
      <c r="F211" s="661"/>
      <c r="G211" s="661"/>
      <c r="H211" s="661"/>
      <c r="I211" s="661"/>
      <c r="J211" s="661"/>
      <c r="K211" s="661"/>
      <c r="L211" s="661"/>
      <c r="M211" s="661"/>
      <c r="N211" s="661"/>
      <c r="O211" s="661"/>
      <c r="P211" s="662"/>
    </row>
    <row r="212" spans="1:16" x14ac:dyDescent="0.2">
      <c r="A212" s="668"/>
      <c r="B212" s="103" t="s">
        <v>257</v>
      </c>
      <c r="C212" s="103"/>
      <c r="D212" s="660"/>
      <c r="E212" s="661"/>
      <c r="F212" s="661"/>
      <c r="G212" s="661"/>
      <c r="H212" s="661"/>
      <c r="I212" s="661"/>
      <c r="J212" s="661"/>
      <c r="K212" s="661"/>
      <c r="L212" s="661"/>
      <c r="M212" s="661"/>
      <c r="N212" s="661"/>
      <c r="O212" s="661"/>
      <c r="P212" s="662"/>
    </row>
    <row r="213" spans="1:16" x14ac:dyDescent="0.2">
      <c r="A213" s="668"/>
      <c r="B213" s="103" t="s">
        <v>416</v>
      </c>
      <c r="C213" s="103"/>
      <c r="D213" s="660"/>
      <c r="E213" s="661"/>
      <c r="F213" s="661"/>
      <c r="G213" s="661"/>
      <c r="H213" s="661"/>
      <c r="I213" s="661"/>
      <c r="J213" s="661"/>
      <c r="K213" s="661"/>
      <c r="L213" s="661"/>
      <c r="M213" s="661"/>
      <c r="N213" s="661"/>
      <c r="O213" s="661"/>
      <c r="P213" s="662"/>
    </row>
    <row r="214" spans="1:16" x14ac:dyDescent="0.2">
      <c r="A214" s="668"/>
      <c r="B214" s="103" t="s">
        <v>443</v>
      </c>
      <c r="C214" s="103"/>
      <c r="D214" s="660"/>
      <c r="E214" s="661"/>
      <c r="F214" s="661"/>
      <c r="G214" s="661"/>
      <c r="H214" s="661"/>
      <c r="I214" s="661"/>
      <c r="J214" s="661"/>
      <c r="K214" s="661"/>
      <c r="L214" s="661"/>
      <c r="M214" s="661"/>
      <c r="N214" s="661"/>
      <c r="O214" s="661"/>
      <c r="P214" s="662"/>
    </row>
    <row r="215" spans="1:16" x14ac:dyDescent="0.2">
      <c r="A215" s="668"/>
      <c r="B215" s="103" t="s">
        <v>444</v>
      </c>
      <c r="C215" s="103"/>
      <c r="D215" s="660"/>
      <c r="E215" s="661"/>
      <c r="F215" s="661"/>
      <c r="G215" s="661"/>
      <c r="H215" s="661"/>
      <c r="I215" s="661"/>
      <c r="J215" s="661"/>
      <c r="K215" s="661"/>
      <c r="L215" s="661"/>
      <c r="M215" s="661"/>
      <c r="N215" s="661"/>
      <c r="O215" s="661"/>
      <c r="P215" s="662"/>
    </row>
    <row r="216" spans="1:16" x14ac:dyDescent="0.2">
      <c r="A216" s="668"/>
      <c r="B216" s="215" t="s">
        <v>446</v>
      </c>
      <c r="C216" s="103"/>
      <c r="D216" s="660"/>
      <c r="E216" s="661"/>
      <c r="F216" s="661"/>
      <c r="G216" s="661"/>
      <c r="H216" s="661"/>
      <c r="I216" s="661"/>
      <c r="J216" s="661"/>
      <c r="K216" s="661"/>
      <c r="L216" s="661"/>
      <c r="M216" s="661"/>
      <c r="N216" s="661"/>
      <c r="O216" s="661"/>
      <c r="P216" s="662"/>
    </row>
    <row r="217" spans="1:16" x14ac:dyDescent="0.2">
      <c r="A217" s="668"/>
      <c r="B217" s="215" t="s">
        <v>447</v>
      </c>
      <c r="C217" s="103"/>
      <c r="D217" s="660"/>
      <c r="E217" s="661"/>
      <c r="F217" s="661"/>
      <c r="G217" s="661"/>
      <c r="H217" s="661"/>
      <c r="I217" s="661"/>
      <c r="J217" s="661"/>
      <c r="K217" s="661"/>
      <c r="L217" s="661"/>
      <c r="M217" s="661"/>
      <c r="N217" s="661"/>
      <c r="O217" s="661"/>
      <c r="P217" s="662"/>
    </row>
    <row r="218" spans="1:16" x14ac:dyDescent="0.2">
      <c r="A218" s="668"/>
      <c r="B218" s="215" t="s">
        <v>88</v>
      </c>
      <c r="C218" s="103"/>
      <c r="D218" s="660"/>
      <c r="E218" s="661"/>
      <c r="F218" s="661"/>
      <c r="G218" s="661"/>
      <c r="H218" s="661"/>
      <c r="I218" s="661"/>
      <c r="J218" s="661"/>
      <c r="K218" s="661"/>
      <c r="L218" s="661"/>
      <c r="M218" s="661"/>
      <c r="N218" s="661"/>
      <c r="O218" s="661"/>
      <c r="P218" s="662"/>
    </row>
    <row r="219" spans="1:16" x14ac:dyDescent="0.2">
      <c r="A219" s="668"/>
      <c r="B219" s="215" t="s">
        <v>445</v>
      </c>
      <c r="C219" s="103"/>
      <c r="D219" s="660"/>
      <c r="E219" s="661"/>
      <c r="F219" s="661"/>
      <c r="G219" s="661"/>
      <c r="H219" s="661"/>
      <c r="I219" s="661"/>
      <c r="J219" s="661"/>
      <c r="K219" s="661"/>
      <c r="L219" s="661"/>
      <c r="M219" s="661"/>
      <c r="N219" s="661"/>
      <c r="O219" s="661"/>
      <c r="P219" s="662"/>
    </row>
    <row r="220" spans="1:16" x14ac:dyDescent="0.2">
      <c r="A220" s="668"/>
      <c r="B220" s="103" t="s">
        <v>448</v>
      </c>
      <c r="C220" s="103"/>
      <c r="D220" s="660"/>
      <c r="E220" s="661"/>
      <c r="F220" s="661"/>
      <c r="G220" s="661"/>
      <c r="H220" s="661"/>
      <c r="I220" s="661"/>
      <c r="J220" s="661"/>
      <c r="K220" s="661"/>
      <c r="L220" s="661"/>
      <c r="M220" s="661"/>
      <c r="N220" s="661"/>
      <c r="O220" s="661"/>
      <c r="P220" s="662"/>
    </row>
    <row r="221" spans="1:16" x14ac:dyDescent="0.2">
      <c r="A221" s="668"/>
      <c r="B221" s="103" t="s">
        <v>449</v>
      </c>
      <c r="C221" s="103"/>
      <c r="D221" s="660"/>
      <c r="E221" s="661"/>
      <c r="F221" s="661"/>
      <c r="G221" s="661"/>
      <c r="H221" s="661"/>
      <c r="I221" s="661"/>
      <c r="J221" s="661"/>
      <c r="K221" s="661"/>
      <c r="L221" s="661"/>
      <c r="M221" s="661"/>
      <c r="N221" s="661"/>
      <c r="O221" s="661"/>
      <c r="P221" s="662"/>
    </row>
    <row r="222" spans="1:16" ht="17" thickBot="1" x14ac:dyDescent="0.25">
      <c r="A222" s="670"/>
      <c r="B222" s="271" t="s">
        <v>450</v>
      </c>
      <c r="C222" s="183"/>
      <c r="D222" s="664"/>
      <c r="E222" s="665"/>
      <c r="F222" s="665"/>
      <c r="G222" s="665"/>
      <c r="H222" s="665"/>
      <c r="I222" s="665"/>
      <c r="J222" s="665"/>
      <c r="K222" s="665"/>
      <c r="L222" s="665"/>
      <c r="M222" s="665"/>
      <c r="N222" s="665"/>
      <c r="O222" s="665"/>
      <c r="P222" s="666"/>
    </row>
    <row r="223" spans="1:16" ht="17" thickBot="1" x14ac:dyDescent="0.25"/>
    <row r="224" spans="1:16" x14ac:dyDescent="0.2">
      <c r="A224" s="680" t="s">
        <v>513</v>
      </c>
      <c r="B224" s="178" t="s">
        <v>451</v>
      </c>
      <c r="C224" s="178"/>
      <c r="D224" s="177" t="s">
        <v>320</v>
      </c>
      <c r="E224" s="177" t="s">
        <v>321</v>
      </c>
      <c r="F224" s="177" t="s">
        <v>322</v>
      </c>
      <c r="G224" s="177" t="s">
        <v>323</v>
      </c>
      <c r="H224" s="177" t="s">
        <v>324</v>
      </c>
      <c r="I224" s="177" t="s">
        <v>325</v>
      </c>
      <c r="J224" s="177" t="s">
        <v>326</v>
      </c>
      <c r="K224" s="178" t="s">
        <v>327</v>
      </c>
      <c r="L224" s="177" t="s">
        <v>328</v>
      </c>
      <c r="M224" s="177" t="s">
        <v>329</v>
      </c>
      <c r="N224" s="177" t="s">
        <v>330</v>
      </c>
      <c r="O224" s="177" t="s">
        <v>331</v>
      </c>
      <c r="P224" s="179" t="s">
        <v>332</v>
      </c>
    </row>
    <row r="225" spans="1:16" x14ac:dyDescent="0.2">
      <c r="A225" s="668"/>
      <c r="B225" s="199" t="s">
        <v>639</v>
      </c>
      <c r="C225" s="100"/>
      <c r="D225" s="18"/>
      <c r="E225" s="18"/>
      <c r="F225" s="18"/>
      <c r="G225" s="18"/>
      <c r="H225" s="18"/>
      <c r="I225" s="18"/>
      <c r="J225" s="18"/>
      <c r="K225" s="18"/>
      <c r="L225" s="18"/>
      <c r="M225" s="18"/>
      <c r="N225" s="18"/>
      <c r="O225" s="18"/>
      <c r="P225" s="19"/>
    </row>
    <row r="226" spans="1:16" x14ac:dyDescent="0.2">
      <c r="A226" s="668"/>
      <c r="B226" s="103" t="s">
        <v>411</v>
      </c>
      <c r="C226" s="103"/>
      <c r="D226" s="232">
        <v>0</v>
      </c>
      <c r="E226" s="232">
        <v>0</v>
      </c>
      <c r="F226" s="232">
        <v>0</v>
      </c>
      <c r="G226" s="232">
        <v>0</v>
      </c>
      <c r="H226" s="232">
        <v>0</v>
      </c>
      <c r="I226" s="232">
        <v>0</v>
      </c>
      <c r="J226" s="232">
        <v>0</v>
      </c>
      <c r="K226" s="232">
        <v>0</v>
      </c>
      <c r="L226" s="232">
        <v>0</v>
      </c>
      <c r="M226" s="232">
        <v>0</v>
      </c>
      <c r="N226" s="232">
        <v>0</v>
      </c>
      <c r="O226" s="232">
        <v>0</v>
      </c>
      <c r="P226" s="189">
        <f>SUM(D226:O226)</f>
        <v>0</v>
      </c>
    </row>
    <row r="227" spans="1:16" x14ac:dyDescent="0.2">
      <c r="A227" s="668"/>
      <c r="B227" s="103" t="s">
        <v>412</v>
      </c>
      <c r="C227" s="103"/>
      <c r="D227" s="232">
        <v>0</v>
      </c>
      <c r="E227" s="232">
        <v>0</v>
      </c>
      <c r="F227" s="232">
        <v>0</v>
      </c>
      <c r="G227" s="232">
        <v>0</v>
      </c>
      <c r="H227" s="232">
        <v>0</v>
      </c>
      <c r="I227" s="232">
        <v>0</v>
      </c>
      <c r="J227" s="232">
        <v>0</v>
      </c>
      <c r="K227" s="232">
        <v>0</v>
      </c>
      <c r="L227" s="232">
        <v>0</v>
      </c>
      <c r="M227" s="232">
        <v>0</v>
      </c>
      <c r="N227" s="232">
        <v>0</v>
      </c>
      <c r="O227" s="232">
        <v>0</v>
      </c>
      <c r="P227" s="189">
        <f t="shared" ref="P227:P234" si="47">SUM(D227:O227)</f>
        <v>0</v>
      </c>
    </row>
    <row r="228" spans="1:16" x14ac:dyDescent="0.2">
      <c r="A228" s="668"/>
      <c r="B228" s="103" t="s">
        <v>413</v>
      </c>
      <c r="C228" s="103"/>
      <c r="D228" s="232">
        <v>0</v>
      </c>
      <c r="E228" s="232">
        <v>0</v>
      </c>
      <c r="F228" s="232">
        <v>0</v>
      </c>
      <c r="G228" s="232">
        <v>0</v>
      </c>
      <c r="H228" s="232">
        <v>0</v>
      </c>
      <c r="I228" s="232">
        <v>0</v>
      </c>
      <c r="J228" s="232">
        <v>0</v>
      </c>
      <c r="K228" s="232">
        <v>0</v>
      </c>
      <c r="L228" s="232">
        <v>0</v>
      </c>
      <c r="M228" s="232">
        <v>0</v>
      </c>
      <c r="N228" s="232">
        <v>0</v>
      </c>
      <c r="O228" s="232">
        <v>0</v>
      </c>
      <c r="P228" s="189">
        <f t="shared" si="47"/>
        <v>0</v>
      </c>
    </row>
    <row r="229" spans="1:16" x14ac:dyDescent="0.2">
      <c r="A229" s="668"/>
      <c r="B229" s="103" t="s">
        <v>414</v>
      </c>
      <c r="C229" s="103"/>
      <c r="D229" s="232">
        <v>0</v>
      </c>
      <c r="E229" s="232">
        <v>0</v>
      </c>
      <c r="F229" s="232">
        <v>0</v>
      </c>
      <c r="G229" s="232">
        <v>0</v>
      </c>
      <c r="H229" s="232">
        <v>0</v>
      </c>
      <c r="I229" s="232">
        <v>0</v>
      </c>
      <c r="J229" s="232">
        <v>0</v>
      </c>
      <c r="K229" s="232">
        <v>0</v>
      </c>
      <c r="L229" s="232">
        <v>0</v>
      </c>
      <c r="M229" s="232">
        <v>0</v>
      </c>
      <c r="N229" s="232">
        <v>0</v>
      </c>
      <c r="O229" s="232">
        <v>0</v>
      </c>
      <c r="P229" s="189">
        <f t="shared" si="47"/>
        <v>0</v>
      </c>
    </row>
    <row r="230" spans="1:16" x14ac:dyDescent="0.2">
      <c r="A230" s="668"/>
      <c r="B230" s="103" t="s">
        <v>415</v>
      </c>
      <c r="C230" s="103"/>
      <c r="D230" s="232">
        <v>0</v>
      </c>
      <c r="E230" s="232">
        <v>0</v>
      </c>
      <c r="F230" s="232">
        <v>0</v>
      </c>
      <c r="G230" s="232">
        <v>0</v>
      </c>
      <c r="H230" s="232">
        <v>0</v>
      </c>
      <c r="I230" s="232">
        <v>0</v>
      </c>
      <c r="J230" s="232">
        <v>0</v>
      </c>
      <c r="K230" s="232">
        <v>0</v>
      </c>
      <c r="L230" s="232">
        <v>0</v>
      </c>
      <c r="M230" s="232">
        <v>0</v>
      </c>
      <c r="N230" s="232">
        <v>0</v>
      </c>
      <c r="O230" s="232">
        <v>0</v>
      </c>
      <c r="P230" s="189">
        <f t="shared" si="47"/>
        <v>0</v>
      </c>
    </row>
    <row r="231" spans="1:16" x14ac:dyDescent="0.2">
      <c r="A231" s="668"/>
      <c r="B231" s="103" t="s">
        <v>82</v>
      </c>
      <c r="C231" s="103"/>
      <c r="D231" s="382">
        <f>+D71</f>
        <v>0</v>
      </c>
      <c r="E231" s="382">
        <f t="shared" ref="E231:O231" si="48">+E71</f>
        <v>0</v>
      </c>
      <c r="F231" s="382">
        <f t="shared" si="48"/>
        <v>0</v>
      </c>
      <c r="G231" s="382">
        <f t="shared" si="48"/>
        <v>0</v>
      </c>
      <c r="H231" s="382">
        <f t="shared" si="48"/>
        <v>0</v>
      </c>
      <c r="I231" s="382">
        <f t="shared" si="48"/>
        <v>0</v>
      </c>
      <c r="J231" s="382">
        <f t="shared" si="48"/>
        <v>0</v>
      </c>
      <c r="K231" s="382">
        <f t="shared" si="48"/>
        <v>0</v>
      </c>
      <c r="L231" s="382">
        <f t="shared" si="48"/>
        <v>0</v>
      </c>
      <c r="M231" s="382">
        <f t="shared" si="48"/>
        <v>0</v>
      </c>
      <c r="N231" s="382">
        <f t="shared" si="48"/>
        <v>0</v>
      </c>
      <c r="O231" s="382">
        <f t="shared" si="48"/>
        <v>0</v>
      </c>
      <c r="P231" s="189">
        <f t="shared" si="47"/>
        <v>0</v>
      </c>
    </row>
    <row r="232" spans="1:16" x14ac:dyDescent="0.2">
      <c r="A232" s="668"/>
      <c r="B232" s="103" t="s">
        <v>83</v>
      </c>
      <c r="C232" s="103"/>
      <c r="D232" s="382">
        <f>+D124+D126+D128+D130+D132+D134</f>
        <v>0</v>
      </c>
      <c r="E232" s="382">
        <f t="shared" ref="E232:O232" si="49">+E124+E126+E128+E130+E132+E134</f>
        <v>0</v>
      </c>
      <c r="F232" s="382">
        <f t="shared" si="49"/>
        <v>0</v>
      </c>
      <c r="G232" s="382">
        <f t="shared" si="49"/>
        <v>0</v>
      </c>
      <c r="H232" s="382">
        <f t="shared" si="49"/>
        <v>0</v>
      </c>
      <c r="I232" s="382">
        <f t="shared" si="49"/>
        <v>0</v>
      </c>
      <c r="J232" s="382">
        <f t="shared" si="49"/>
        <v>0</v>
      </c>
      <c r="K232" s="382">
        <f t="shared" si="49"/>
        <v>0</v>
      </c>
      <c r="L232" s="382">
        <f t="shared" si="49"/>
        <v>0</v>
      </c>
      <c r="M232" s="382">
        <f t="shared" si="49"/>
        <v>0</v>
      </c>
      <c r="N232" s="382">
        <f t="shared" si="49"/>
        <v>0</v>
      </c>
      <c r="O232" s="382">
        <f t="shared" si="49"/>
        <v>0</v>
      </c>
      <c r="P232" s="189">
        <f t="shared" si="47"/>
        <v>0</v>
      </c>
    </row>
    <row r="233" spans="1:16" x14ac:dyDescent="0.2">
      <c r="A233" s="668"/>
      <c r="B233" s="103" t="s">
        <v>84</v>
      </c>
      <c r="C233" s="103"/>
      <c r="D233" s="382">
        <f>+D125+D127+D129+D131+D133+D135</f>
        <v>0</v>
      </c>
      <c r="E233" s="382">
        <f t="shared" ref="E233:O233" si="50">+E125+E127+E129+E131+E133+E135</f>
        <v>0</v>
      </c>
      <c r="F233" s="382">
        <f t="shared" si="50"/>
        <v>0</v>
      </c>
      <c r="G233" s="382">
        <f t="shared" si="50"/>
        <v>0</v>
      </c>
      <c r="H233" s="382">
        <f t="shared" si="50"/>
        <v>0</v>
      </c>
      <c r="I233" s="382">
        <f t="shared" si="50"/>
        <v>0</v>
      </c>
      <c r="J233" s="382">
        <f t="shared" si="50"/>
        <v>0</v>
      </c>
      <c r="K233" s="382">
        <f t="shared" si="50"/>
        <v>0</v>
      </c>
      <c r="L233" s="382">
        <f t="shared" si="50"/>
        <v>0</v>
      </c>
      <c r="M233" s="382">
        <f t="shared" si="50"/>
        <v>0</v>
      </c>
      <c r="N233" s="382">
        <f t="shared" si="50"/>
        <v>0</v>
      </c>
      <c r="O233" s="382">
        <f t="shared" si="50"/>
        <v>0</v>
      </c>
      <c r="P233" s="189">
        <f t="shared" si="47"/>
        <v>0</v>
      </c>
    </row>
    <row r="234" spans="1:16" x14ac:dyDescent="0.2">
      <c r="A234" s="669"/>
      <c r="B234" s="52" t="s">
        <v>450</v>
      </c>
      <c r="C234" s="107"/>
      <c r="D234" s="232">
        <v>0</v>
      </c>
      <c r="E234" s="232">
        <v>0</v>
      </c>
      <c r="F234" s="232">
        <v>0</v>
      </c>
      <c r="G234" s="232">
        <v>0</v>
      </c>
      <c r="H234" s="232">
        <v>0</v>
      </c>
      <c r="I234" s="232">
        <v>0</v>
      </c>
      <c r="J234" s="232">
        <v>0</v>
      </c>
      <c r="K234" s="232">
        <v>0</v>
      </c>
      <c r="L234" s="232">
        <v>0</v>
      </c>
      <c r="M234" s="232">
        <v>0</v>
      </c>
      <c r="N234" s="232">
        <v>0</v>
      </c>
      <c r="O234" s="232">
        <v>0</v>
      </c>
      <c r="P234" s="189">
        <f t="shared" si="47"/>
        <v>0</v>
      </c>
    </row>
    <row r="235" spans="1:16" x14ac:dyDescent="0.2">
      <c r="A235" s="215"/>
      <c r="B235" s="103"/>
      <c r="C235" s="103"/>
      <c r="D235" s="190"/>
      <c r="E235" s="190"/>
      <c r="F235" s="190"/>
      <c r="G235" s="190"/>
      <c r="H235" s="190"/>
      <c r="I235" s="190"/>
      <c r="J235" s="190"/>
      <c r="K235" s="190"/>
      <c r="L235" s="190"/>
      <c r="M235" s="190"/>
      <c r="N235" s="367" t="s">
        <v>668</v>
      </c>
      <c r="O235" s="368"/>
      <c r="P235" s="189">
        <f>+P231+P233</f>
        <v>0</v>
      </c>
    </row>
    <row r="236" spans="1:16" x14ac:dyDescent="0.2">
      <c r="A236" s="667" t="s">
        <v>514</v>
      </c>
      <c r="B236" s="108" t="s">
        <v>691</v>
      </c>
      <c r="C236" s="308"/>
      <c r="D236" s="103"/>
      <c r="E236" s="103"/>
      <c r="F236" s="103"/>
      <c r="G236" s="103"/>
      <c r="H236" s="103"/>
      <c r="I236" s="103"/>
      <c r="J236" s="103"/>
      <c r="K236" s="103"/>
      <c r="L236" s="103"/>
      <c r="M236" s="103"/>
      <c r="N236" s="103"/>
      <c r="O236" s="103"/>
      <c r="P236" s="214"/>
    </row>
    <row r="237" spans="1:16" x14ac:dyDescent="0.2">
      <c r="A237" s="668"/>
      <c r="B237" s="103" t="s">
        <v>411</v>
      </c>
      <c r="C237" s="103"/>
      <c r="D237" s="660"/>
      <c r="E237" s="661"/>
      <c r="F237" s="661"/>
      <c r="G237" s="661"/>
      <c r="H237" s="661"/>
      <c r="I237" s="661"/>
      <c r="J237" s="661"/>
      <c r="K237" s="661"/>
      <c r="L237" s="661"/>
      <c r="M237" s="661"/>
      <c r="N237" s="661"/>
      <c r="O237" s="661"/>
      <c r="P237" s="662"/>
    </row>
    <row r="238" spans="1:16" x14ac:dyDescent="0.2">
      <c r="A238" s="668"/>
      <c r="B238" s="103" t="s">
        <v>412</v>
      </c>
      <c r="C238" s="103"/>
      <c r="D238" s="660"/>
      <c r="E238" s="661"/>
      <c r="F238" s="661"/>
      <c r="G238" s="661"/>
      <c r="H238" s="661"/>
      <c r="I238" s="661"/>
      <c r="J238" s="661"/>
      <c r="K238" s="661"/>
      <c r="L238" s="661"/>
      <c r="M238" s="661"/>
      <c r="N238" s="661"/>
      <c r="O238" s="661"/>
      <c r="P238" s="662"/>
    </row>
    <row r="239" spans="1:16" x14ac:dyDescent="0.2">
      <c r="A239" s="668"/>
      <c r="B239" s="103" t="s">
        <v>413</v>
      </c>
      <c r="C239" s="103"/>
      <c r="D239" s="660"/>
      <c r="E239" s="661"/>
      <c r="F239" s="661"/>
      <c r="G239" s="661"/>
      <c r="H239" s="661"/>
      <c r="I239" s="661"/>
      <c r="J239" s="661"/>
      <c r="K239" s="661"/>
      <c r="L239" s="661"/>
      <c r="M239" s="661"/>
      <c r="N239" s="661"/>
      <c r="O239" s="661"/>
      <c r="P239" s="662"/>
    </row>
    <row r="240" spans="1:16" x14ac:dyDescent="0.2">
      <c r="A240" s="668"/>
      <c r="B240" s="103" t="s">
        <v>414</v>
      </c>
      <c r="C240" s="103"/>
      <c r="D240" s="660"/>
      <c r="E240" s="661"/>
      <c r="F240" s="661"/>
      <c r="G240" s="661"/>
      <c r="H240" s="661"/>
      <c r="I240" s="661"/>
      <c r="J240" s="661"/>
      <c r="K240" s="661"/>
      <c r="L240" s="661"/>
      <c r="M240" s="661"/>
      <c r="N240" s="661"/>
      <c r="O240" s="661"/>
      <c r="P240" s="662"/>
    </row>
    <row r="241" spans="1:16" x14ac:dyDescent="0.2">
      <c r="A241" s="668"/>
      <c r="B241" s="103" t="s">
        <v>415</v>
      </c>
      <c r="C241" s="103"/>
      <c r="D241" s="660"/>
      <c r="E241" s="661"/>
      <c r="F241" s="661"/>
      <c r="G241" s="661"/>
      <c r="H241" s="661"/>
      <c r="I241" s="661"/>
      <c r="J241" s="661"/>
      <c r="K241" s="661"/>
      <c r="L241" s="661"/>
      <c r="M241" s="661"/>
      <c r="N241" s="661"/>
      <c r="O241" s="661"/>
      <c r="P241" s="662"/>
    </row>
    <row r="242" spans="1:16" x14ac:dyDescent="0.2">
      <c r="A242" s="668"/>
      <c r="B242" s="103" t="s">
        <v>257</v>
      </c>
      <c r="C242" s="103"/>
      <c r="D242" s="660"/>
      <c r="E242" s="661"/>
      <c r="F242" s="661"/>
      <c r="G242" s="661"/>
      <c r="H242" s="661"/>
      <c r="I242" s="661"/>
      <c r="J242" s="661"/>
      <c r="K242" s="661"/>
      <c r="L242" s="661"/>
      <c r="M242" s="661"/>
      <c r="N242" s="661"/>
      <c r="O242" s="661"/>
      <c r="P242" s="662"/>
    </row>
    <row r="243" spans="1:16" x14ac:dyDescent="0.2">
      <c r="A243" s="668"/>
      <c r="B243" s="103" t="s">
        <v>416</v>
      </c>
      <c r="C243" s="103"/>
      <c r="D243" s="660"/>
      <c r="E243" s="661"/>
      <c r="F243" s="661"/>
      <c r="G243" s="661"/>
      <c r="H243" s="661"/>
      <c r="I243" s="661"/>
      <c r="J243" s="661"/>
      <c r="K243" s="661"/>
      <c r="L243" s="661"/>
      <c r="M243" s="661"/>
      <c r="N243" s="661"/>
      <c r="O243" s="661"/>
      <c r="P243" s="662"/>
    </row>
    <row r="244" spans="1:16" x14ac:dyDescent="0.2">
      <c r="A244" s="668"/>
      <c r="B244" s="103" t="s">
        <v>443</v>
      </c>
      <c r="C244" s="103"/>
      <c r="D244" s="660"/>
      <c r="E244" s="661"/>
      <c r="F244" s="661"/>
      <c r="G244" s="661"/>
      <c r="H244" s="661"/>
      <c r="I244" s="661"/>
      <c r="J244" s="661"/>
      <c r="K244" s="661"/>
      <c r="L244" s="661"/>
      <c r="M244" s="661"/>
      <c r="N244" s="661"/>
      <c r="O244" s="661"/>
      <c r="P244" s="662"/>
    </row>
    <row r="245" spans="1:16" x14ac:dyDescent="0.2">
      <c r="A245" s="668"/>
      <c r="B245" s="103" t="s">
        <v>444</v>
      </c>
      <c r="C245" s="103"/>
      <c r="D245" s="660"/>
      <c r="E245" s="661"/>
      <c r="F245" s="661"/>
      <c r="G245" s="661"/>
      <c r="H245" s="661"/>
      <c r="I245" s="661"/>
      <c r="J245" s="661"/>
      <c r="K245" s="661"/>
      <c r="L245" s="661"/>
      <c r="M245" s="661"/>
      <c r="N245" s="661"/>
      <c r="O245" s="661"/>
      <c r="P245" s="662"/>
    </row>
    <row r="246" spans="1:16" x14ac:dyDescent="0.2">
      <c r="A246" s="668"/>
      <c r="B246" s="215" t="s">
        <v>446</v>
      </c>
      <c r="C246" s="103"/>
      <c r="D246" s="660"/>
      <c r="E246" s="661"/>
      <c r="F246" s="661"/>
      <c r="G246" s="661"/>
      <c r="H246" s="661"/>
      <c r="I246" s="661"/>
      <c r="J246" s="661"/>
      <c r="K246" s="661"/>
      <c r="L246" s="661"/>
      <c r="M246" s="661"/>
      <c r="N246" s="661"/>
      <c r="O246" s="661"/>
      <c r="P246" s="662"/>
    </row>
    <row r="247" spans="1:16" x14ac:dyDescent="0.2">
      <c r="A247" s="668"/>
      <c r="B247" s="215" t="s">
        <v>447</v>
      </c>
      <c r="C247" s="103"/>
      <c r="D247" s="660"/>
      <c r="E247" s="661"/>
      <c r="F247" s="661"/>
      <c r="G247" s="661"/>
      <c r="H247" s="661"/>
      <c r="I247" s="661"/>
      <c r="J247" s="661"/>
      <c r="K247" s="661"/>
      <c r="L247" s="661"/>
      <c r="M247" s="661"/>
      <c r="N247" s="661"/>
      <c r="O247" s="661"/>
      <c r="P247" s="662"/>
    </row>
    <row r="248" spans="1:16" x14ac:dyDescent="0.2">
      <c r="A248" s="668"/>
      <c r="B248" s="215" t="s">
        <v>88</v>
      </c>
      <c r="C248" s="103"/>
      <c r="D248" s="660"/>
      <c r="E248" s="661"/>
      <c r="F248" s="661"/>
      <c r="G248" s="661"/>
      <c r="H248" s="661"/>
      <c r="I248" s="661"/>
      <c r="J248" s="661"/>
      <c r="K248" s="661"/>
      <c r="L248" s="661"/>
      <c r="M248" s="661"/>
      <c r="N248" s="661"/>
      <c r="O248" s="661"/>
      <c r="P248" s="662"/>
    </row>
    <row r="249" spans="1:16" x14ac:dyDescent="0.2">
      <c r="A249" s="668"/>
      <c r="B249" s="215" t="s">
        <v>445</v>
      </c>
      <c r="C249" s="103"/>
      <c r="D249" s="660"/>
      <c r="E249" s="661"/>
      <c r="F249" s="661"/>
      <c r="G249" s="661"/>
      <c r="H249" s="661"/>
      <c r="I249" s="661"/>
      <c r="J249" s="661"/>
      <c r="K249" s="661"/>
      <c r="L249" s="661"/>
      <c r="M249" s="661"/>
      <c r="N249" s="661"/>
      <c r="O249" s="661"/>
      <c r="P249" s="662"/>
    </row>
    <row r="250" spans="1:16" x14ac:dyDescent="0.2">
      <c r="A250" s="668"/>
      <c r="B250" s="103" t="s">
        <v>448</v>
      </c>
      <c r="C250" s="103"/>
      <c r="D250" s="660"/>
      <c r="E250" s="661"/>
      <c r="F250" s="661"/>
      <c r="G250" s="661"/>
      <c r="H250" s="661"/>
      <c r="I250" s="661"/>
      <c r="J250" s="661"/>
      <c r="K250" s="661"/>
      <c r="L250" s="661"/>
      <c r="M250" s="661"/>
      <c r="N250" s="661"/>
      <c r="O250" s="661"/>
      <c r="P250" s="662"/>
    </row>
    <row r="251" spans="1:16" x14ac:dyDescent="0.2">
      <c r="A251" s="668"/>
      <c r="B251" s="103" t="s">
        <v>449</v>
      </c>
      <c r="C251" s="103"/>
      <c r="D251" s="660"/>
      <c r="E251" s="661"/>
      <c r="F251" s="661"/>
      <c r="G251" s="661"/>
      <c r="H251" s="661"/>
      <c r="I251" s="661"/>
      <c r="J251" s="661"/>
      <c r="K251" s="661"/>
      <c r="L251" s="661"/>
      <c r="M251" s="661"/>
      <c r="N251" s="661"/>
      <c r="O251" s="661"/>
      <c r="P251" s="662"/>
    </row>
    <row r="252" spans="1:16" ht="17" thickBot="1" x14ac:dyDescent="0.25">
      <c r="A252" s="670"/>
      <c r="B252" s="271" t="s">
        <v>450</v>
      </c>
      <c r="C252" s="183"/>
      <c r="D252" s="664"/>
      <c r="E252" s="665"/>
      <c r="F252" s="665"/>
      <c r="G252" s="665"/>
      <c r="H252" s="665"/>
      <c r="I252" s="665"/>
      <c r="J252" s="665"/>
      <c r="K252" s="665"/>
      <c r="L252" s="665"/>
      <c r="M252" s="665"/>
      <c r="N252" s="665"/>
      <c r="O252" s="665"/>
      <c r="P252" s="666"/>
    </row>
  </sheetData>
  <sheetProtection sheet="1" objects="1" scenarios="1"/>
  <mergeCells count="75">
    <mergeCell ref="G1:H1"/>
    <mergeCell ref="C139:H141"/>
    <mergeCell ref="C38:H40"/>
    <mergeCell ref="B15:H17"/>
    <mergeCell ref="C20:H21"/>
    <mergeCell ref="C22:H22"/>
    <mergeCell ref="C23:H24"/>
    <mergeCell ref="C25:H25"/>
    <mergeCell ref="B6:H7"/>
    <mergeCell ref="B9:H12"/>
    <mergeCell ref="C80:H82"/>
    <mergeCell ref="C86:H87"/>
    <mergeCell ref="C83:H85"/>
    <mergeCell ref="C26:H26"/>
    <mergeCell ref="C41:H41"/>
    <mergeCell ref="C78:H78"/>
    <mergeCell ref="C75:H77"/>
    <mergeCell ref="C143:H144"/>
    <mergeCell ref="C146:H147"/>
    <mergeCell ref="D209:P209"/>
    <mergeCell ref="D210:P210"/>
    <mergeCell ref="C149:H151"/>
    <mergeCell ref="D237:P237"/>
    <mergeCell ref="D221:P221"/>
    <mergeCell ref="C153:H154"/>
    <mergeCell ref="D215:P215"/>
    <mergeCell ref="D216:P216"/>
    <mergeCell ref="D217:P217"/>
    <mergeCell ref="D211:P211"/>
    <mergeCell ref="D218:P218"/>
    <mergeCell ref="D219:P219"/>
    <mergeCell ref="D220:P220"/>
    <mergeCell ref="D213:P213"/>
    <mergeCell ref="D214:P214"/>
    <mergeCell ref="D207:P207"/>
    <mergeCell ref="D208:P208"/>
    <mergeCell ref="D191:P191"/>
    <mergeCell ref="D192:P192"/>
    <mergeCell ref="A236:A252"/>
    <mergeCell ref="A164:A174"/>
    <mergeCell ref="A194:A204"/>
    <mergeCell ref="A224:A234"/>
    <mergeCell ref="A176:A192"/>
    <mergeCell ref="A206:A222"/>
    <mergeCell ref="D252:P252"/>
    <mergeCell ref="D251:P251"/>
    <mergeCell ref="D222:P222"/>
    <mergeCell ref="D249:P249"/>
    <mergeCell ref="D250:P250"/>
    <mergeCell ref="D243:P243"/>
    <mergeCell ref="D248:P248"/>
    <mergeCell ref="D241:P241"/>
    <mergeCell ref="D242:P242"/>
    <mergeCell ref="D244:P244"/>
    <mergeCell ref="D245:P245"/>
    <mergeCell ref="D246:P246"/>
    <mergeCell ref="D247:P247"/>
    <mergeCell ref="D239:P239"/>
    <mergeCell ref="D240:P240"/>
    <mergeCell ref="D238:P238"/>
    <mergeCell ref="D212:P212"/>
    <mergeCell ref="D177:P177"/>
    <mergeCell ref="D178:P178"/>
    <mergeCell ref="D179:P179"/>
    <mergeCell ref="D180:P180"/>
    <mergeCell ref="D190:P190"/>
    <mergeCell ref="D181:P181"/>
    <mergeCell ref="D182:P182"/>
    <mergeCell ref="D183:P183"/>
    <mergeCell ref="D184:P184"/>
    <mergeCell ref="D185:P185"/>
    <mergeCell ref="D186:P186"/>
    <mergeCell ref="D187:P187"/>
    <mergeCell ref="D188:P188"/>
    <mergeCell ref="D189:P189"/>
  </mergeCells>
  <phoneticPr fontId="0" type="noConversion"/>
  <printOptions horizontalCentered="1"/>
  <pageMargins left="0.5" right="0.5" top="0.5" bottom="0.5" header="0.5" footer="0.5"/>
  <pageSetup scale="13" orientation="landscape" blackAndWhite="1" horizontalDpi="4294967294" verticalDpi="300" r:id="rId1"/>
  <headerFooter alignWithMargins="0">
    <oddFooter>&amp;C&amp;"Times New Roman,Regular"&amp;12Appendix</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3" r:id="rId4" name="Button 3">
              <controlPr defaultSize="0" print="0" autoFill="0" autoPict="0" macro="[0]!Print_Capital_Budget">
                <anchor moveWithCells="1">
                  <from>
                    <xdr:col>1</xdr:col>
                    <xdr:colOff>0</xdr:colOff>
                    <xdr:row>0</xdr:row>
                    <xdr:rowOff>177800</xdr:rowOff>
                  </from>
                  <to>
                    <xdr:col>2</xdr:col>
                    <xdr:colOff>1397000</xdr:colOff>
                    <xdr:row>2</xdr:row>
                    <xdr:rowOff>0</xdr:rowOff>
                  </to>
                </anchor>
              </controlPr>
            </control>
          </mc:Choice>
          <mc:Fallback/>
        </mc:AlternateContent>
        <mc:AlternateContent xmlns:mc="http://schemas.openxmlformats.org/markup-compatibility/2006">
          <mc:Choice Requires="x14">
            <control shapeId="5124" r:id="rId5" name="Button 4">
              <controlPr defaultSize="0" print="0" autoFill="0" autoPict="0" macro="[0]!Print_Capital_Budget_All_Years">
                <anchor moveWithCells="1">
                  <from>
                    <xdr:col>0</xdr:col>
                    <xdr:colOff>165100</xdr:colOff>
                    <xdr:row>158</xdr:row>
                    <xdr:rowOff>12700</xdr:rowOff>
                  </from>
                  <to>
                    <xdr:col>2</xdr:col>
                    <xdr:colOff>1473200</xdr:colOff>
                    <xdr:row>159</xdr:row>
                    <xdr:rowOff>12700</xdr:rowOff>
                  </to>
                </anchor>
              </controlPr>
            </control>
          </mc:Choice>
          <mc:Fallback/>
        </mc:AlternateContent>
        <mc:AlternateContent xmlns:mc="http://schemas.openxmlformats.org/markup-compatibility/2006">
          <mc:Choice Requires="x14">
            <control shapeId="5125" r:id="rId6" name="Button 5">
              <controlPr defaultSize="0" print="0" autoFill="0" autoPict="0" macro="[0]!Print_Depreciation_Schedule">
                <anchor moveWithCells="1">
                  <from>
                    <xdr:col>1</xdr:col>
                    <xdr:colOff>0</xdr:colOff>
                    <xdr:row>51</xdr:row>
                    <xdr:rowOff>190500</xdr:rowOff>
                  </from>
                  <to>
                    <xdr:col>2</xdr:col>
                    <xdr:colOff>1435100</xdr:colOff>
                    <xdr:row>53</xdr:row>
                    <xdr:rowOff>0</xdr:rowOff>
                  </to>
                </anchor>
              </controlPr>
            </control>
          </mc:Choice>
          <mc:Fallback/>
        </mc:AlternateContent>
      </controls>
    </mc:Choice>
    <mc:Fallback/>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enableFormatConditionsCalculation="0">
    <pageSetUpPr fitToPage="1"/>
  </sheetPr>
  <dimension ref="A1:O194"/>
  <sheetViews>
    <sheetView workbookViewId="0"/>
  </sheetViews>
  <sheetFormatPr baseColWidth="10" defaultColWidth="8.83203125" defaultRowHeight="16" x14ac:dyDescent="0.2"/>
  <cols>
    <col min="1" max="1" width="7.83203125" style="12" customWidth="1"/>
    <col min="2" max="2" width="18.6640625" style="12" customWidth="1"/>
    <col min="3" max="15" width="12.6640625" style="12" customWidth="1"/>
  </cols>
  <sheetData>
    <row r="1" spans="1:8" x14ac:dyDescent="0.2">
      <c r="G1" s="627" t="s">
        <v>527</v>
      </c>
      <c r="H1" s="627"/>
    </row>
    <row r="3" spans="1:8" x14ac:dyDescent="0.2">
      <c r="A3" s="27"/>
      <c r="B3" s="27"/>
    </row>
    <row r="4" spans="1:8" x14ac:dyDescent="0.2">
      <c r="A4" s="27"/>
      <c r="B4" s="27"/>
    </row>
    <row r="5" spans="1:8" ht="17" thickBot="1" x14ac:dyDescent="0.25">
      <c r="A5" s="27"/>
      <c r="B5" s="27"/>
    </row>
    <row r="6" spans="1:8" x14ac:dyDescent="0.2">
      <c r="A6" s="703" t="s">
        <v>271</v>
      </c>
      <c r="B6" s="697"/>
      <c r="C6" s="697"/>
      <c r="D6" s="374"/>
      <c r="E6" s="374"/>
      <c r="F6" s="374"/>
      <c r="G6" s="374"/>
      <c r="H6" s="376"/>
    </row>
    <row r="7" spans="1:8" x14ac:dyDescent="0.2">
      <c r="A7" s="264"/>
      <c r="B7" s="261"/>
      <c r="C7" s="261"/>
      <c r="D7" s="261"/>
      <c r="E7" s="261"/>
      <c r="F7" s="261"/>
      <c r="G7" s="261"/>
      <c r="H7" s="327"/>
    </row>
    <row r="8" spans="1:8" x14ac:dyDescent="0.2">
      <c r="A8" s="686" t="s">
        <v>436</v>
      </c>
      <c r="B8" s="687"/>
      <c r="C8" s="687"/>
      <c r="D8" s="687"/>
      <c r="E8" s="687"/>
      <c r="F8" s="687"/>
      <c r="G8" s="704"/>
      <c r="H8" s="573"/>
    </row>
    <row r="9" spans="1:8" x14ac:dyDescent="0.2">
      <c r="A9" s="689"/>
      <c r="B9" s="687"/>
      <c r="C9" s="687"/>
      <c r="D9" s="687"/>
      <c r="E9" s="687"/>
      <c r="F9" s="687"/>
      <c r="G9" s="704"/>
      <c r="H9" s="573"/>
    </row>
    <row r="10" spans="1:8" x14ac:dyDescent="0.2">
      <c r="A10" s="575"/>
      <c r="B10" s="574"/>
      <c r="C10" s="574"/>
      <c r="D10" s="574"/>
      <c r="E10" s="574"/>
      <c r="F10" s="574"/>
      <c r="G10" s="574"/>
      <c r="H10" s="573"/>
    </row>
    <row r="11" spans="1:8" x14ac:dyDescent="0.2">
      <c r="A11" s="387"/>
      <c r="B11" s="348"/>
      <c r="C11" s="348"/>
      <c r="D11" s="348"/>
      <c r="E11" s="348"/>
      <c r="F11" s="348"/>
      <c r="G11" s="388"/>
      <c r="H11" s="327"/>
    </row>
    <row r="12" spans="1:8" x14ac:dyDescent="0.2">
      <c r="A12" s="673" t="s">
        <v>212</v>
      </c>
      <c r="B12" s="681"/>
      <c r="C12" s="681"/>
      <c r="D12" s="681"/>
      <c r="E12" s="681"/>
      <c r="F12" s="681"/>
      <c r="G12" s="681"/>
      <c r="H12" s="659"/>
    </row>
    <row r="13" spans="1:8" ht="17" thickBot="1" x14ac:dyDescent="0.25">
      <c r="A13" s="705"/>
      <c r="B13" s="706"/>
      <c r="C13" s="706"/>
      <c r="D13" s="706"/>
      <c r="E13" s="706"/>
      <c r="F13" s="706"/>
      <c r="G13" s="706"/>
      <c r="H13" s="707"/>
    </row>
    <row r="14" spans="1:8" ht="17" thickBot="1" x14ac:dyDescent="0.25">
      <c r="A14" s="27"/>
      <c r="B14" s="27"/>
    </row>
    <row r="15" spans="1:8" x14ac:dyDescent="0.2">
      <c r="A15" s="699" t="s">
        <v>272</v>
      </c>
      <c r="B15" s="700"/>
      <c r="C15" s="700"/>
      <c r="D15" s="700"/>
      <c r="E15" s="700"/>
      <c r="F15" s="700"/>
      <c r="G15" s="700"/>
      <c r="H15" s="701"/>
    </row>
    <row r="16" spans="1:8" x14ac:dyDescent="0.2">
      <c r="A16" s="575"/>
      <c r="B16" s="572"/>
      <c r="C16" s="572"/>
      <c r="D16" s="572"/>
      <c r="E16" s="572"/>
      <c r="F16" s="572"/>
      <c r="G16" s="572"/>
      <c r="H16" s="573"/>
    </row>
    <row r="17" spans="1:15" x14ac:dyDescent="0.2">
      <c r="A17" s="387"/>
      <c r="B17" s="388"/>
      <c r="C17" s="388"/>
      <c r="D17" s="388"/>
      <c r="E17" s="388"/>
      <c r="F17" s="388"/>
      <c r="G17" s="388"/>
      <c r="H17" s="344"/>
    </row>
    <row r="18" spans="1:15" x14ac:dyDescent="0.2">
      <c r="A18" s="23" t="s">
        <v>607</v>
      </c>
      <c r="B18" s="621" t="s">
        <v>213</v>
      </c>
      <c r="C18" s="611"/>
      <c r="D18" s="611"/>
      <c r="E18" s="611"/>
      <c r="F18" s="611"/>
      <c r="G18" s="611"/>
      <c r="H18" s="612"/>
    </row>
    <row r="19" spans="1:15" x14ac:dyDescent="0.2">
      <c r="A19" s="23"/>
      <c r="B19" s="611"/>
      <c r="C19" s="611"/>
      <c r="D19" s="611"/>
      <c r="E19" s="611"/>
      <c r="F19" s="611"/>
      <c r="G19" s="611"/>
      <c r="H19" s="612"/>
    </row>
    <row r="20" spans="1:15" x14ac:dyDescent="0.2">
      <c r="A20" s="23"/>
      <c r="B20" s="318"/>
      <c r="C20" s="318"/>
      <c r="D20" s="318"/>
      <c r="E20" s="318"/>
      <c r="F20" s="318"/>
      <c r="G20" s="318"/>
      <c r="H20" s="326"/>
    </row>
    <row r="21" spans="1:15" ht="17" thickBot="1" x14ac:dyDescent="0.25">
      <c r="A21" s="204" t="s">
        <v>273</v>
      </c>
      <c r="B21" s="26" t="s">
        <v>701</v>
      </c>
      <c r="C21" s="26"/>
      <c r="D21" s="26"/>
      <c r="E21" s="26"/>
      <c r="F21" s="26"/>
      <c r="G21" s="26"/>
      <c r="H21" s="200"/>
    </row>
    <row r="22" spans="1:15" x14ac:dyDescent="0.2">
      <c r="A22" s="27"/>
      <c r="B22" s="27"/>
    </row>
    <row r="23" spans="1:15" x14ac:dyDescent="0.2">
      <c r="A23" s="27" t="s">
        <v>611</v>
      </c>
      <c r="B23" s="27"/>
    </row>
    <row r="24" spans="1:15" x14ac:dyDescent="0.2">
      <c r="A24" s="28" t="str">
        <f>'Company Info'!E9</f>
        <v>My Company</v>
      </c>
      <c r="B24" s="27"/>
      <c r="C24" s="161" t="s">
        <v>320</v>
      </c>
      <c r="D24" s="161" t="s">
        <v>321</v>
      </c>
      <c r="E24" s="161" t="s">
        <v>322</v>
      </c>
      <c r="F24" s="161" t="s">
        <v>323</v>
      </c>
      <c r="G24" s="161" t="s">
        <v>324</v>
      </c>
      <c r="H24" s="161" t="s">
        <v>325</v>
      </c>
      <c r="I24" s="161" t="s">
        <v>326</v>
      </c>
      <c r="J24" s="161" t="s">
        <v>327</v>
      </c>
      <c r="K24" s="161" t="s">
        <v>328</v>
      </c>
      <c r="L24" s="161" t="s">
        <v>329</v>
      </c>
      <c r="M24" s="161" t="s">
        <v>330</v>
      </c>
      <c r="N24" s="161" t="s">
        <v>331</v>
      </c>
      <c r="O24" s="161" t="s">
        <v>332</v>
      </c>
    </row>
    <row r="25" spans="1:15" x14ac:dyDescent="0.2">
      <c r="A25" s="12" t="s">
        <v>319</v>
      </c>
      <c r="C25" s="232">
        <v>0</v>
      </c>
      <c r="D25" s="232">
        <v>0</v>
      </c>
      <c r="E25" s="232">
        <v>0</v>
      </c>
      <c r="F25" s="232">
        <v>0</v>
      </c>
      <c r="G25" s="232">
        <v>0</v>
      </c>
      <c r="H25" s="232">
        <v>0</v>
      </c>
      <c r="I25" s="232">
        <v>0</v>
      </c>
      <c r="J25" s="232">
        <v>0</v>
      </c>
      <c r="K25" s="232">
        <v>0</v>
      </c>
      <c r="L25" s="232">
        <v>0</v>
      </c>
      <c r="M25" s="232">
        <v>0</v>
      </c>
      <c r="N25" s="232">
        <v>0</v>
      </c>
      <c r="O25" s="51">
        <f>SUM(C25:N25)</f>
        <v>0</v>
      </c>
    </row>
    <row r="26" spans="1:15" x14ac:dyDescent="0.2">
      <c r="A26" s="12" t="s">
        <v>359</v>
      </c>
      <c r="C26" s="232">
        <v>0</v>
      </c>
      <c r="D26" s="232">
        <v>0</v>
      </c>
      <c r="E26" s="232">
        <v>0</v>
      </c>
      <c r="F26" s="232">
        <v>0</v>
      </c>
      <c r="G26" s="232">
        <v>0</v>
      </c>
      <c r="H26" s="232">
        <v>0</v>
      </c>
      <c r="I26" s="232">
        <v>0</v>
      </c>
      <c r="J26" s="232">
        <v>0</v>
      </c>
      <c r="K26" s="232">
        <v>0</v>
      </c>
      <c r="L26" s="232">
        <v>0</v>
      </c>
      <c r="M26" s="232">
        <v>0</v>
      </c>
      <c r="N26" s="232">
        <v>0</v>
      </c>
      <c r="O26" s="51">
        <f>SUM(C26:N26)</f>
        <v>0</v>
      </c>
    </row>
    <row r="27" spans="1:15" x14ac:dyDescent="0.2">
      <c r="A27" s="12" t="s">
        <v>451</v>
      </c>
      <c r="C27" s="232">
        <v>0</v>
      </c>
      <c r="D27" s="232">
        <v>0</v>
      </c>
      <c r="E27" s="232">
        <v>0</v>
      </c>
      <c r="F27" s="232">
        <v>0</v>
      </c>
      <c r="G27" s="232">
        <v>0</v>
      </c>
      <c r="H27" s="232">
        <v>0</v>
      </c>
      <c r="I27" s="232">
        <v>0</v>
      </c>
      <c r="J27" s="232">
        <v>0</v>
      </c>
      <c r="K27" s="232">
        <v>0</v>
      </c>
      <c r="L27" s="232">
        <v>0</v>
      </c>
      <c r="M27" s="232">
        <v>0</v>
      </c>
      <c r="N27" s="232">
        <v>0</v>
      </c>
      <c r="O27" s="51">
        <f>SUM(C27:N27)</f>
        <v>0</v>
      </c>
    </row>
    <row r="28" spans="1:15" x14ac:dyDescent="0.2">
      <c r="A28" s="27"/>
      <c r="B28" s="27"/>
    </row>
    <row r="29" spans="1:15" ht="17" thickBot="1" x14ac:dyDescent="0.25">
      <c r="A29" s="27"/>
      <c r="B29" s="27"/>
    </row>
    <row r="30" spans="1:15" x14ac:dyDescent="0.2">
      <c r="A30" s="696" t="s">
        <v>263</v>
      </c>
      <c r="B30" s="697"/>
      <c r="C30" s="697"/>
      <c r="D30" s="697"/>
      <c r="E30" s="697"/>
      <c r="F30" s="697"/>
      <c r="G30" s="697"/>
      <c r="H30" s="698"/>
    </row>
    <row r="31" spans="1:15" x14ac:dyDescent="0.2">
      <c r="A31" s="613"/>
      <c r="B31" s="637"/>
      <c r="C31" s="637"/>
      <c r="D31" s="637"/>
      <c r="E31" s="637"/>
      <c r="F31" s="637"/>
      <c r="G31" s="637"/>
      <c r="H31" s="612"/>
    </row>
    <row r="32" spans="1:15" x14ac:dyDescent="0.2">
      <c r="A32" s="23"/>
      <c r="B32" s="82"/>
      <c r="C32" s="18"/>
      <c r="D32" s="18"/>
      <c r="E32" s="18"/>
      <c r="F32" s="18"/>
      <c r="G32" s="18"/>
      <c r="H32" s="19"/>
    </row>
    <row r="33" spans="1:14" x14ac:dyDescent="0.2">
      <c r="A33" s="23" t="s">
        <v>607</v>
      </c>
      <c r="B33" s="621" t="s">
        <v>274</v>
      </c>
      <c r="C33" s="574"/>
      <c r="D33" s="574"/>
      <c r="E33" s="574"/>
      <c r="F33" s="574"/>
      <c r="G33" s="574"/>
      <c r="H33" s="573"/>
    </row>
    <row r="34" spans="1:14" x14ac:dyDescent="0.2">
      <c r="A34" s="23" t="s">
        <v>595</v>
      </c>
      <c r="B34" s="574"/>
      <c r="C34" s="574"/>
      <c r="D34" s="574"/>
      <c r="E34" s="574"/>
      <c r="F34" s="574"/>
      <c r="G34" s="574"/>
      <c r="H34" s="573"/>
    </row>
    <row r="35" spans="1:14" x14ac:dyDescent="0.2">
      <c r="A35" s="23"/>
      <c r="B35" s="621" t="s">
        <v>275</v>
      </c>
      <c r="C35" s="574"/>
      <c r="D35" s="574"/>
      <c r="E35" s="574"/>
      <c r="F35" s="574"/>
      <c r="G35" s="574"/>
      <c r="H35" s="573"/>
    </row>
    <row r="36" spans="1:14" x14ac:dyDescent="0.2">
      <c r="A36" s="23"/>
      <c r="B36" s="574"/>
      <c r="C36" s="574"/>
      <c r="D36" s="574"/>
      <c r="E36" s="574"/>
      <c r="F36" s="574"/>
      <c r="G36" s="574"/>
      <c r="H36" s="573"/>
    </row>
    <row r="37" spans="1:14" x14ac:dyDescent="0.2">
      <c r="A37" s="23"/>
      <c r="B37" s="82"/>
      <c r="C37" s="18"/>
      <c r="D37" s="18"/>
      <c r="E37" s="18"/>
      <c r="F37" s="18"/>
      <c r="G37" s="18"/>
      <c r="H37" s="19"/>
    </row>
    <row r="38" spans="1:14" x14ac:dyDescent="0.2">
      <c r="A38" s="23" t="s">
        <v>608</v>
      </c>
      <c r="B38" s="621" t="s">
        <v>276</v>
      </c>
      <c r="C38" s="637"/>
      <c r="D38" s="637"/>
      <c r="E38" s="637"/>
      <c r="F38" s="637"/>
      <c r="G38" s="637"/>
      <c r="H38" s="612"/>
    </row>
    <row r="39" spans="1:14" x14ac:dyDescent="0.2">
      <c r="A39" s="23" t="s">
        <v>595</v>
      </c>
      <c r="B39" s="637"/>
      <c r="C39" s="637"/>
      <c r="D39" s="637"/>
      <c r="E39" s="637"/>
      <c r="F39" s="637"/>
      <c r="G39" s="637"/>
      <c r="H39" s="612"/>
    </row>
    <row r="40" spans="1:14" x14ac:dyDescent="0.2">
      <c r="A40" s="23" t="s">
        <v>595</v>
      </c>
      <c r="B40" s="637"/>
      <c r="C40" s="637"/>
      <c r="D40" s="637"/>
      <c r="E40" s="637"/>
      <c r="F40" s="637"/>
      <c r="G40" s="637"/>
      <c r="H40" s="612"/>
    </row>
    <row r="41" spans="1:14" x14ac:dyDescent="0.2">
      <c r="A41" s="23"/>
      <c r="B41" s="621" t="s">
        <v>685</v>
      </c>
      <c r="C41" s="637"/>
      <c r="D41" s="637"/>
      <c r="E41" s="637"/>
      <c r="F41" s="637"/>
      <c r="G41" s="637"/>
      <c r="H41" s="612"/>
    </row>
    <row r="42" spans="1:14" x14ac:dyDescent="0.2">
      <c r="A42" s="23"/>
      <c r="B42" s="637"/>
      <c r="C42" s="637"/>
      <c r="D42" s="637"/>
      <c r="E42" s="637"/>
      <c r="F42" s="637"/>
      <c r="G42" s="637"/>
      <c r="H42" s="612"/>
    </row>
    <row r="43" spans="1:14" x14ac:dyDescent="0.2">
      <c r="A43" s="23"/>
      <c r="B43" s="637"/>
      <c r="C43" s="637"/>
      <c r="D43" s="637"/>
      <c r="E43" s="637"/>
      <c r="F43" s="637"/>
      <c r="G43" s="637"/>
      <c r="H43" s="612"/>
    </row>
    <row r="44" spans="1:14" x14ac:dyDescent="0.2">
      <c r="A44" s="23"/>
      <c r="B44" s="392"/>
      <c r="C44" s="392"/>
      <c r="D44" s="392"/>
      <c r="E44" s="392"/>
      <c r="F44" s="392"/>
      <c r="G44" s="392"/>
      <c r="H44" s="393"/>
    </row>
    <row r="45" spans="1:14" ht="17" thickBot="1" x14ac:dyDescent="0.25">
      <c r="A45" s="204" t="s">
        <v>603</v>
      </c>
      <c r="B45" s="26" t="s">
        <v>0</v>
      </c>
      <c r="C45" s="26"/>
      <c r="D45" s="26"/>
      <c r="E45" s="26"/>
      <c r="F45" s="26"/>
      <c r="G45" s="26"/>
      <c r="H45" s="200"/>
    </row>
    <row r="46" spans="1:14" x14ac:dyDescent="0.2">
      <c r="A46" s="10"/>
      <c r="B46" s="10"/>
      <c r="C46" s="39"/>
      <c r="D46" s="39"/>
      <c r="E46" s="39"/>
      <c r="F46" s="39"/>
      <c r="G46" s="39"/>
      <c r="H46" s="39"/>
      <c r="I46" s="39"/>
      <c r="J46" s="39"/>
      <c r="K46" s="39"/>
      <c r="L46" s="39"/>
      <c r="M46" s="39"/>
      <c r="N46" s="39"/>
    </row>
    <row r="47" spans="1:14" x14ac:dyDescent="0.2">
      <c r="A47" s="10" t="s">
        <v>91</v>
      </c>
      <c r="B47" s="10"/>
      <c r="C47" s="39"/>
      <c r="D47" s="39"/>
      <c r="E47" s="39"/>
      <c r="F47" s="39"/>
      <c r="G47" s="39"/>
      <c r="H47" s="39"/>
      <c r="I47" s="39"/>
      <c r="J47" s="39"/>
      <c r="K47" s="39"/>
      <c r="L47" s="39"/>
      <c r="M47" s="39"/>
      <c r="N47" s="39"/>
    </row>
    <row r="48" spans="1:14" x14ac:dyDescent="0.2">
      <c r="A48" s="171" t="str">
        <f>'Company Info'!E9</f>
        <v>My Company</v>
      </c>
      <c r="B48" s="10"/>
      <c r="C48" s="39"/>
      <c r="D48" s="39"/>
      <c r="E48" s="39"/>
      <c r="F48" s="39"/>
      <c r="G48" s="39"/>
      <c r="H48" s="39"/>
      <c r="I48" s="39"/>
      <c r="J48" s="39"/>
      <c r="K48" s="39"/>
      <c r="L48" s="39"/>
      <c r="M48" s="39"/>
      <c r="N48" s="39"/>
    </row>
    <row r="49" spans="1:15" x14ac:dyDescent="0.2">
      <c r="A49" s="27" t="s">
        <v>19</v>
      </c>
      <c r="B49" s="27"/>
      <c r="C49" s="51">
        <f>'Existing Company Set-Up '!G68+'Start-up Company Set-Up '!H47</f>
        <v>0</v>
      </c>
      <c r="D49" s="50"/>
      <c r="E49" s="50"/>
      <c r="F49" s="50"/>
      <c r="G49" s="50"/>
      <c r="H49" s="50"/>
      <c r="I49" s="50"/>
      <c r="J49" s="50"/>
      <c r="K49" s="50"/>
      <c r="L49" s="50"/>
      <c r="M49" s="50"/>
      <c r="N49" s="50"/>
      <c r="O49" s="50"/>
    </row>
    <row r="50" spans="1:15" x14ac:dyDescent="0.2">
      <c r="A50" s="27" t="s">
        <v>24</v>
      </c>
      <c r="B50" s="27"/>
      <c r="C50" s="161" t="s">
        <v>320</v>
      </c>
      <c r="D50" s="161" t="s">
        <v>321</v>
      </c>
      <c r="E50" s="161" t="s">
        <v>322</v>
      </c>
      <c r="F50" s="161" t="s">
        <v>323</v>
      </c>
      <c r="G50" s="161" t="s">
        <v>324</v>
      </c>
      <c r="H50" s="161" t="s">
        <v>325</v>
      </c>
      <c r="I50" s="161" t="s">
        <v>326</v>
      </c>
      <c r="J50" s="161" t="s">
        <v>327</v>
      </c>
      <c r="K50" s="161" t="s">
        <v>328</v>
      </c>
      <c r="L50" s="161" t="s">
        <v>329</v>
      </c>
      <c r="M50" s="161" t="s">
        <v>330</v>
      </c>
      <c r="N50" s="161" t="s">
        <v>331</v>
      </c>
      <c r="O50" s="161" t="s">
        <v>332</v>
      </c>
    </row>
    <row r="51" spans="1:15" x14ac:dyDescent="0.2">
      <c r="A51" s="12" t="s">
        <v>319</v>
      </c>
      <c r="C51" s="232">
        <v>0</v>
      </c>
      <c r="D51" s="232">
        <v>0</v>
      </c>
      <c r="E51" s="232">
        <v>0</v>
      </c>
      <c r="F51" s="232">
        <v>0</v>
      </c>
      <c r="G51" s="232">
        <v>0</v>
      </c>
      <c r="H51" s="232">
        <v>0</v>
      </c>
      <c r="I51" s="232">
        <v>0</v>
      </c>
      <c r="J51" s="232">
        <v>0</v>
      </c>
      <c r="K51" s="232">
        <v>0</v>
      </c>
      <c r="L51" s="232">
        <v>0</v>
      </c>
      <c r="M51" s="232">
        <v>0</v>
      </c>
      <c r="N51" s="232">
        <v>0</v>
      </c>
      <c r="O51" s="51">
        <f>SUM(C51:N51)</f>
        <v>0</v>
      </c>
    </row>
    <row r="52" spans="1:15" x14ac:dyDescent="0.2">
      <c r="A52" s="12" t="s">
        <v>612</v>
      </c>
      <c r="C52" s="51">
        <f>+C49+C51-C59</f>
        <v>0</v>
      </c>
      <c r="D52" s="51">
        <f t="shared" ref="D52:N52" si="0">+C52+D51-D59</f>
        <v>0</v>
      </c>
      <c r="E52" s="51">
        <f t="shared" si="0"/>
        <v>0</v>
      </c>
      <c r="F52" s="51">
        <f t="shared" si="0"/>
        <v>0</v>
      </c>
      <c r="G52" s="51">
        <f t="shared" si="0"/>
        <v>0</v>
      </c>
      <c r="H52" s="51">
        <f t="shared" si="0"/>
        <v>0</v>
      </c>
      <c r="I52" s="51">
        <f t="shared" si="0"/>
        <v>0</v>
      </c>
      <c r="J52" s="51">
        <f t="shared" si="0"/>
        <v>0</v>
      </c>
      <c r="K52" s="51">
        <f t="shared" si="0"/>
        <v>0</v>
      </c>
      <c r="L52" s="51">
        <f t="shared" si="0"/>
        <v>0</v>
      </c>
      <c r="M52" s="51">
        <f t="shared" si="0"/>
        <v>0</v>
      </c>
      <c r="N52" s="51">
        <f t="shared" si="0"/>
        <v>0</v>
      </c>
      <c r="O52" s="440"/>
    </row>
    <row r="53" spans="1:15" x14ac:dyDescent="0.2">
      <c r="A53" s="12" t="s">
        <v>359</v>
      </c>
      <c r="C53" s="232">
        <v>0</v>
      </c>
      <c r="D53" s="232">
        <v>0</v>
      </c>
      <c r="E53" s="232">
        <v>0</v>
      </c>
      <c r="F53" s="232">
        <v>0</v>
      </c>
      <c r="G53" s="232">
        <v>0</v>
      </c>
      <c r="H53" s="232">
        <v>0</v>
      </c>
      <c r="I53" s="232">
        <v>0</v>
      </c>
      <c r="J53" s="232">
        <v>0</v>
      </c>
      <c r="K53" s="232">
        <v>0</v>
      </c>
      <c r="L53" s="232">
        <v>0</v>
      </c>
      <c r="M53" s="232">
        <v>0</v>
      </c>
      <c r="N53" s="232">
        <v>0</v>
      </c>
      <c r="O53" s="51">
        <f>SUM(C53:N53)</f>
        <v>0</v>
      </c>
    </row>
    <row r="54" spans="1:15" x14ac:dyDescent="0.2">
      <c r="A54" s="12" t="s">
        <v>612</v>
      </c>
      <c r="C54" s="51">
        <f>+N52+C53-C61</f>
        <v>0</v>
      </c>
      <c r="D54" s="51">
        <f t="shared" ref="D54:N54" si="1">+C54+D53-D61</f>
        <v>0</v>
      </c>
      <c r="E54" s="51">
        <f t="shared" si="1"/>
        <v>0</v>
      </c>
      <c r="F54" s="51">
        <f t="shared" si="1"/>
        <v>0</v>
      </c>
      <c r="G54" s="51">
        <f t="shared" si="1"/>
        <v>0</v>
      </c>
      <c r="H54" s="51">
        <f t="shared" si="1"/>
        <v>0</v>
      </c>
      <c r="I54" s="51">
        <f t="shared" si="1"/>
        <v>0</v>
      </c>
      <c r="J54" s="51">
        <f t="shared" si="1"/>
        <v>0</v>
      </c>
      <c r="K54" s="51">
        <f t="shared" si="1"/>
        <v>0</v>
      </c>
      <c r="L54" s="51">
        <f t="shared" si="1"/>
        <v>0</v>
      </c>
      <c r="M54" s="51">
        <f t="shared" si="1"/>
        <v>0</v>
      </c>
      <c r="N54" s="51">
        <f t="shared" si="1"/>
        <v>0</v>
      </c>
      <c r="O54" s="440"/>
    </row>
    <row r="55" spans="1:15" x14ac:dyDescent="0.2">
      <c r="A55" s="12" t="s">
        <v>451</v>
      </c>
      <c r="C55" s="232">
        <v>0</v>
      </c>
      <c r="D55" s="232">
        <v>0</v>
      </c>
      <c r="E55" s="232">
        <v>0</v>
      </c>
      <c r="F55" s="232">
        <v>0</v>
      </c>
      <c r="G55" s="232">
        <v>0</v>
      </c>
      <c r="H55" s="232">
        <v>0</v>
      </c>
      <c r="I55" s="232">
        <v>0</v>
      </c>
      <c r="J55" s="232">
        <v>0</v>
      </c>
      <c r="K55" s="232">
        <v>0</v>
      </c>
      <c r="L55" s="232">
        <v>0</v>
      </c>
      <c r="M55" s="232">
        <v>0</v>
      </c>
      <c r="N55" s="232">
        <v>0</v>
      </c>
      <c r="O55" s="51">
        <f>SUM(C55:N55)</f>
        <v>0</v>
      </c>
    </row>
    <row r="56" spans="1:15" x14ac:dyDescent="0.2">
      <c r="A56" s="12" t="s">
        <v>612</v>
      </c>
      <c r="C56" s="51">
        <f>+N54+C55-C63</f>
        <v>0</v>
      </c>
      <c r="D56" s="51">
        <f t="shared" ref="D56:N56" si="2">+C56+D55-D63</f>
        <v>0</v>
      </c>
      <c r="E56" s="51">
        <f t="shared" si="2"/>
        <v>0</v>
      </c>
      <c r="F56" s="51">
        <f t="shared" si="2"/>
        <v>0</v>
      </c>
      <c r="G56" s="51">
        <f t="shared" si="2"/>
        <v>0</v>
      </c>
      <c r="H56" s="51">
        <f t="shared" si="2"/>
        <v>0</v>
      </c>
      <c r="I56" s="51">
        <f t="shared" si="2"/>
        <v>0</v>
      </c>
      <c r="J56" s="51">
        <f t="shared" si="2"/>
        <v>0</v>
      </c>
      <c r="K56" s="51">
        <f t="shared" si="2"/>
        <v>0</v>
      </c>
      <c r="L56" s="51">
        <f t="shared" si="2"/>
        <v>0</v>
      </c>
      <c r="M56" s="51">
        <f t="shared" si="2"/>
        <v>0</v>
      </c>
      <c r="N56" s="51">
        <f t="shared" si="2"/>
        <v>0</v>
      </c>
      <c r="O56" s="440"/>
    </row>
    <row r="57" spans="1:15" x14ac:dyDescent="0.2">
      <c r="C57" s="50"/>
      <c r="D57" s="50"/>
      <c r="E57" s="50"/>
      <c r="F57" s="50"/>
      <c r="G57" s="50"/>
      <c r="H57" s="50"/>
      <c r="I57" s="50"/>
      <c r="J57" s="50"/>
      <c r="K57" s="50"/>
      <c r="L57" s="50"/>
      <c r="M57" s="50"/>
      <c r="N57" s="50"/>
      <c r="O57" s="50"/>
    </row>
    <row r="58" spans="1:15" x14ac:dyDescent="0.2">
      <c r="A58" s="27" t="s">
        <v>453</v>
      </c>
      <c r="B58" s="27"/>
      <c r="C58" s="161" t="s">
        <v>320</v>
      </c>
      <c r="D58" s="161" t="s">
        <v>321</v>
      </c>
      <c r="E58" s="161" t="s">
        <v>322</v>
      </c>
      <c r="F58" s="161" t="s">
        <v>323</v>
      </c>
      <c r="G58" s="161" t="s">
        <v>324</v>
      </c>
      <c r="H58" s="161" t="s">
        <v>325</v>
      </c>
      <c r="I58" s="161" t="s">
        <v>326</v>
      </c>
      <c r="J58" s="161" t="s">
        <v>327</v>
      </c>
      <c r="K58" s="161" t="s">
        <v>328</v>
      </c>
      <c r="L58" s="161" t="s">
        <v>329</v>
      </c>
      <c r="M58" s="161" t="s">
        <v>330</v>
      </c>
      <c r="N58" s="161" t="s">
        <v>331</v>
      </c>
      <c r="O58" s="161" t="s">
        <v>332</v>
      </c>
    </row>
    <row r="59" spans="1:15" x14ac:dyDescent="0.2">
      <c r="A59" s="12" t="s">
        <v>120</v>
      </c>
      <c r="C59" s="232">
        <v>0</v>
      </c>
      <c r="D59" s="232">
        <v>0</v>
      </c>
      <c r="E59" s="232">
        <v>0</v>
      </c>
      <c r="F59" s="232">
        <v>0</v>
      </c>
      <c r="G59" s="232">
        <v>0</v>
      </c>
      <c r="H59" s="232">
        <v>0</v>
      </c>
      <c r="I59" s="232">
        <v>0</v>
      </c>
      <c r="J59" s="232">
        <v>0</v>
      </c>
      <c r="K59" s="232">
        <v>0</v>
      </c>
      <c r="L59" s="232">
        <v>0</v>
      </c>
      <c r="M59" s="232">
        <v>0</v>
      </c>
      <c r="N59" s="232">
        <v>0</v>
      </c>
      <c r="O59" s="51">
        <f t="shared" ref="O59:O64" si="3">SUM(C59:N59)</f>
        <v>0</v>
      </c>
    </row>
    <row r="60" spans="1:15" x14ac:dyDescent="0.2">
      <c r="A60" s="12" t="s">
        <v>121</v>
      </c>
      <c r="C60" s="232">
        <v>0</v>
      </c>
      <c r="D60" s="232">
        <v>0</v>
      </c>
      <c r="E60" s="232">
        <v>0</v>
      </c>
      <c r="F60" s="232">
        <v>0</v>
      </c>
      <c r="G60" s="232">
        <v>0</v>
      </c>
      <c r="H60" s="232">
        <v>0</v>
      </c>
      <c r="I60" s="232">
        <v>0</v>
      </c>
      <c r="J60" s="232">
        <v>0</v>
      </c>
      <c r="K60" s="232">
        <v>0</v>
      </c>
      <c r="L60" s="232">
        <v>0</v>
      </c>
      <c r="M60" s="232">
        <v>0</v>
      </c>
      <c r="N60" s="232">
        <v>0</v>
      </c>
      <c r="O60" s="51">
        <f t="shared" si="3"/>
        <v>0</v>
      </c>
    </row>
    <row r="61" spans="1:15" x14ac:dyDescent="0.2">
      <c r="A61" s="12" t="s">
        <v>122</v>
      </c>
      <c r="C61" s="232">
        <v>0</v>
      </c>
      <c r="D61" s="232">
        <v>0</v>
      </c>
      <c r="E61" s="232">
        <v>0</v>
      </c>
      <c r="F61" s="232">
        <v>0</v>
      </c>
      <c r="G61" s="232">
        <v>0</v>
      </c>
      <c r="H61" s="232">
        <v>0</v>
      </c>
      <c r="I61" s="232">
        <v>0</v>
      </c>
      <c r="J61" s="232">
        <v>0</v>
      </c>
      <c r="K61" s="232">
        <v>0</v>
      </c>
      <c r="L61" s="232">
        <v>0</v>
      </c>
      <c r="M61" s="232">
        <v>0</v>
      </c>
      <c r="N61" s="232">
        <v>0</v>
      </c>
      <c r="O61" s="51">
        <f t="shared" si="3"/>
        <v>0</v>
      </c>
    </row>
    <row r="62" spans="1:15" x14ac:dyDescent="0.2">
      <c r="A62" s="12" t="s">
        <v>123</v>
      </c>
      <c r="C62" s="232">
        <v>0</v>
      </c>
      <c r="D62" s="232">
        <v>0</v>
      </c>
      <c r="E62" s="232">
        <v>0</v>
      </c>
      <c r="F62" s="232">
        <v>0</v>
      </c>
      <c r="G62" s="232">
        <v>0</v>
      </c>
      <c r="H62" s="232">
        <v>0</v>
      </c>
      <c r="I62" s="232">
        <v>0</v>
      </c>
      <c r="J62" s="232">
        <v>0</v>
      </c>
      <c r="K62" s="232">
        <v>0</v>
      </c>
      <c r="L62" s="232">
        <v>0</v>
      </c>
      <c r="M62" s="232">
        <v>0</v>
      </c>
      <c r="N62" s="232">
        <v>0</v>
      </c>
      <c r="O62" s="51">
        <f t="shared" si="3"/>
        <v>0</v>
      </c>
    </row>
    <row r="63" spans="1:15" x14ac:dyDescent="0.2">
      <c r="A63" s="12" t="s">
        <v>124</v>
      </c>
      <c r="C63" s="232">
        <v>0</v>
      </c>
      <c r="D63" s="232">
        <v>0</v>
      </c>
      <c r="E63" s="232">
        <v>0</v>
      </c>
      <c r="F63" s="232">
        <v>0</v>
      </c>
      <c r="G63" s="232">
        <v>0</v>
      </c>
      <c r="H63" s="232">
        <v>0</v>
      </c>
      <c r="I63" s="232">
        <v>0</v>
      </c>
      <c r="J63" s="232">
        <v>0</v>
      </c>
      <c r="K63" s="232">
        <v>0</v>
      </c>
      <c r="L63" s="232">
        <v>0</v>
      </c>
      <c r="M63" s="232">
        <v>0</v>
      </c>
      <c r="N63" s="232">
        <v>0</v>
      </c>
      <c r="O63" s="51">
        <f t="shared" si="3"/>
        <v>0</v>
      </c>
    </row>
    <row r="64" spans="1:15" x14ac:dyDescent="0.2">
      <c r="A64" s="12" t="s">
        <v>125</v>
      </c>
      <c r="C64" s="232">
        <v>0</v>
      </c>
      <c r="D64" s="232">
        <v>0</v>
      </c>
      <c r="E64" s="232">
        <v>0</v>
      </c>
      <c r="F64" s="232">
        <v>0</v>
      </c>
      <c r="G64" s="232">
        <v>0</v>
      </c>
      <c r="H64" s="232">
        <v>0</v>
      </c>
      <c r="I64" s="232">
        <v>0</v>
      </c>
      <c r="J64" s="232">
        <v>0</v>
      </c>
      <c r="K64" s="232">
        <v>0</v>
      </c>
      <c r="L64" s="232">
        <v>0</v>
      </c>
      <c r="M64" s="232">
        <v>0</v>
      </c>
      <c r="N64" s="232">
        <v>0</v>
      </c>
      <c r="O64" s="51">
        <f t="shared" si="3"/>
        <v>0</v>
      </c>
    </row>
    <row r="65" spans="1:14" ht="17" thickBot="1" x14ac:dyDescent="0.25">
      <c r="C65" s="85"/>
      <c r="D65" s="85"/>
      <c r="E65" s="85"/>
      <c r="F65" s="85"/>
      <c r="G65" s="85"/>
      <c r="H65" s="85"/>
      <c r="I65" s="85"/>
      <c r="J65" s="85"/>
      <c r="K65" s="85"/>
      <c r="L65" s="85"/>
      <c r="M65" s="85"/>
      <c r="N65" s="85"/>
    </row>
    <row r="66" spans="1:14" x14ac:dyDescent="0.2">
      <c r="A66" s="696" t="s">
        <v>277</v>
      </c>
      <c r="B66" s="697"/>
      <c r="C66" s="697"/>
      <c r="D66" s="697"/>
      <c r="E66" s="697"/>
      <c r="F66" s="697"/>
      <c r="G66" s="697"/>
      <c r="H66" s="698"/>
      <c r="I66" s="50"/>
      <c r="J66" s="50"/>
      <c r="K66" s="50"/>
      <c r="L66" s="50"/>
      <c r="M66" s="50"/>
      <c r="N66" s="50"/>
    </row>
    <row r="67" spans="1:14" x14ac:dyDescent="0.2">
      <c r="A67" s="613"/>
      <c r="B67" s="637"/>
      <c r="C67" s="637"/>
      <c r="D67" s="637"/>
      <c r="E67" s="637"/>
      <c r="F67" s="637"/>
      <c r="G67" s="637"/>
      <c r="H67" s="612"/>
      <c r="I67" s="50"/>
      <c r="J67" s="50"/>
      <c r="K67" s="50"/>
      <c r="L67" s="50"/>
      <c r="M67" s="50"/>
      <c r="N67" s="50"/>
    </row>
    <row r="68" spans="1:14" x14ac:dyDescent="0.2">
      <c r="A68" s="613"/>
      <c r="B68" s="637"/>
      <c r="C68" s="637"/>
      <c r="D68" s="637"/>
      <c r="E68" s="637"/>
      <c r="F68" s="637"/>
      <c r="G68" s="637"/>
      <c r="H68" s="612"/>
      <c r="I68" s="50"/>
      <c r="J68" s="50"/>
      <c r="K68" s="50"/>
      <c r="L68" s="50"/>
      <c r="M68" s="50"/>
      <c r="N68" s="50"/>
    </row>
    <row r="69" spans="1:14" x14ac:dyDescent="0.2">
      <c r="A69" s="22"/>
      <c r="B69" s="18"/>
      <c r="C69" s="91"/>
      <c r="D69" s="91"/>
      <c r="E69" s="91"/>
      <c r="F69" s="18"/>
      <c r="G69" s="91"/>
      <c r="H69" s="92"/>
      <c r="I69" s="50"/>
      <c r="J69" s="50"/>
      <c r="K69" s="50"/>
      <c r="L69" s="50"/>
      <c r="M69" s="50"/>
      <c r="N69" s="50"/>
    </row>
    <row r="70" spans="1:14" x14ac:dyDescent="0.2">
      <c r="A70" s="23" t="s">
        <v>607</v>
      </c>
      <c r="B70" s="621" t="s">
        <v>278</v>
      </c>
      <c r="C70" s="637"/>
      <c r="D70" s="637"/>
      <c r="E70" s="637"/>
      <c r="F70" s="637"/>
      <c r="G70" s="637"/>
      <c r="H70" s="612"/>
      <c r="I70" s="50"/>
      <c r="J70" s="50"/>
      <c r="K70" s="50"/>
      <c r="L70" s="50"/>
      <c r="M70" s="50"/>
      <c r="N70" s="50"/>
    </row>
    <row r="71" spans="1:14" x14ac:dyDescent="0.2">
      <c r="A71" s="23"/>
      <c r="B71" s="637"/>
      <c r="C71" s="637"/>
      <c r="D71" s="637"/>
      <c r="E71" s="637"/>
      <c r="F71" s="637"/>
      <c r="G71" s="637"/>
      <c r="H71" s="612"/>
      <c r="I71" s="50"/>
      <c r="J71" s="50"/>
      <c r="K71" s="50"/>
      <c r="L71" s="50"/>
      <c r="M71" s="50"/>
      <c r="N71" s="50"/>
    </row>
    <row r="72" spans="1:14" x14ac:dyDescent="0.2">
      <c r="A72" s="23"/>
      <c r="B72" s="621" t="s">
        <v>439</v>
      </c>
      <c r="C72" s="637"/>
      <c r="D72" s="637"/>
      <c r="E72" s="637"/>
      <c r="F72" s="637"/>
      <c r="G72" s="637"/>
      <c r="H72" s="612"/>
      <c r="I72" s="50"/>
      <c r="J72" s="50"/>
      <c r="K72" s="50"/>
      <c r="L72" s="50"/>
      <c r="M72" s="50"/>
      <c r="N72" s="50"/>
    </row>
    <row r="73" spans="1:14" x14ac:dyDescent="0.2">
      <c r="A73" s="23"/>
      <c r="B73" s="637"/>
      <c r="C73" s="637"/>
      <c r="D73" s="637"/>
      <c r="E73" s="637"/>
      <c r="F73" s="637"/>
      <c r="G73" s="637"/>
      <c r="H73" s="612"/>
      <c r="I73" s="50"/>
      <c r="J73" s="50"/>
      <c r="K73" s="50"/>
      <c r="L73" s="50"/>
      <c r="M73" s="50"/>
      <c r="N73" s="50"/>
    </row>
    <row r="74" spans="1:14" x14ac:dyDescent="0.2">
      <c r="A74" s="23"/>
      <c r="B74" s="643" t="s">
        <v>440</v>
      </c>
      <c r="C74" s="643"/>
      <c r="D74" s="643"/>
      <c r="E74" s="643"/>
      <c r="F74" s="643"/>
      <c r="G74" s="643"/>
      <c r="H74" s="644"/>
      <c r="I74" s="50"/>
      <c r="J74" s="50"/>
      <c r="K74" s="50"/>
      <c r="L74" s="50"/>
      <c r="M74" s="50"/>
      <c r="N74" s="50"/>
    </row>
    <row r="75" spans="1:14" x14ac:dyDescent="0.2">
      <c r="A75" s="22"/>
      <c r="B75" s="18"/>
      <c r="C75" s="91"/>
      <c r="D75" s="91"/>
      <c r="E75" s="91"/>
      <c r="F75" s="18"/>
      <c r="G75" s="91"/>
      <c r="H75" s="92"/>
      <c r="I75" s="50"/>
      <c r="J75" s="50"/>
      <c r="K75" s="50"/>
      <c r="L75" s="50"/>
      <c r="M75" s="50"/>
      <c r="N75" s="50"/>
    </row>
    <row r="76" spans="1:14" x14ac:dyDescent="0.2">
      <c r="A76" s="23" t="s">
        <v>608</v>
      </c>
      <c r="B76" s="621" t="s">
        <v>438</v>
      </c>
      <c r="C76" s="681"/>
      <c r="D76" s="681"/>
      <c r="E76" s="681"/>
      <c r="F76" s="681"/>
      <c r="G76" s="681"/>
      <c r="H76" s="659"/>
      <c r="I76" s="50"/>
      <c r="J76" s="50"/>
      <c r="K76" s="50"/>
      <c r="L76" s="50"/>
      <c r="M76" s="50"/>
      <c r="N76" s="50"/>
    </row>
    <row r="77" spans="1:14" x14ac:dyDescent="0.2">
      <c r="A77" s="22"/>
      <c r="B77" s="681"/>
      <c r="C77" s="681"/>
      <c r="D77" s="681"/>
      <c r="E77" s="681"/>
      <c r="F77" s="681"/>
      <c r="G77" s="681"/>
      <c r="H77" s="659"/>
      <c r="I77" s="50"/>
      <c r="J77" s="50"/>
      <c r="K77" s="50"/>
      <c r="L77" s="50"/>
      <c r="M77" s="50"/>
      <c r="N77" s="50"/>
    </row>
    <row r="78" spans="1:14" x14ac:dyDescent="0.2">
      <c r="A78" s="22"/>
      <c r="B78" s="681"/>
      <c r="C78" s="681"/>
      <c r="D78" s="681"/>
      <c r="E78" s="681"/>
      <c r="F78" s="681"/>
      <c r="G78" s="681"/>
      <c r="H78" s="659"/>
      <c r="I78" s="50"/>
      <c r="J78" s="50"/>
      <c r="K78" s="50"/>
      <c r="L78" s="50"/>
      <c r="M78" s="50"/>
      <c r="N78" s="50"/>
    </row>
    <row r="79" spans="1:14" x14ac:dyDescent="0.2">
      <c r="A79" s="22"/>
      <c r="B79" s="621" t="s">
        <v>441</v>
      </c>
      <c r="C79" s="681"/>
      <c r="D79" s="681"/>
      <c r="E79" s="681"/>
      <c r="F79" s="681"/>
      <c r="G79" s="681"/>
      <c r="H79" s="659"/>
      <c r="I79" s="50"/>
      <c r="J79" s="50"/>
      <c r="K79" s="50"/>
      <c r="L79" s="50"/>
      <c r="M79" s="50"/>
      <c r="N79" s="50"/>
    </row>
    <row r="80" spans="1:14" x14ac:dyDescent="0.2">
      <c r="A80" s="22"/>
      <c r="B80" s="681"/>
      <c r="C80" s="681"/>
      <c r="D80" s="681"/>
      <c r="E80" s="681"/>
      <c r="F80" s="681"/>
      <c r="G80" s="681"/>
      <c r="H80" s="659"/>
      <c r="I80" s="50"/>
      <c r="J80" s="50"/>
      <c r="K80" s="50"/>
      <c r="L80" s="50"/>
      <c r="M80" s="50"/>
      <c r="N80" s="50"/>
    </row>
    <row r="81" spans="1:15" x14ac:dyDescent="0.2">
      <c r="A81" s="22"/>
      <c r="B81" s="681"/>
      <c r="C81" s="681"/>
      <c r="D81" s="681"/>
      <c r="E81" s="681"/>
      <c r="F81" s="681"/>
      <c r="G81" s="681"/>
      <c r="H81" s="659"/>
      <c r="I81" s="50"/>
      <c r="J81" s="50"/>
      <c r="K81" s="50"/>
      <c r="L81" s="50"/>
      <c r="M81" s="50"/>
      <c r="N81" s="50"/>
    </row>
    <row r="82" spans="1:15" x14ac:dyDescent="0.2">
      <c r="A82" s="22"/>
      <c r="B82" s="409" t="s">
        <v>442</v>
      </c>
      <c r="C82" s="391"/>
      <c r="D82" s="391"/>
      <c r="E82" s="391"/>
      <c r="F82" s="391"/>
      <c r="G82" s="391"/>
      <c r="H82" s="326"/>
      <c r="I82" s="50"/>
      <c r="J82" s="50"/>
      <c r="K82" s="50"/>
      <c r="L82" s="50"/>
      <c r="M82" s="50"/>
      <c r="N82" s="50"/>
    </row>
    <row r="83" spans="1:15" x14ac:dyDescent="0.2">
      <c r="A83" s="22"/>
      <c r="B83" s="18"/>
      <c r="C83" s="91"/>
      <c r="D83" s="91"/>
      <c r="E83" s="91"/>
      <c r="F83" s="18"/>
      <c r="G83" s="91"/>
      <c r="H83" s="92"/>
      <c r="I83" s="50"/>
      <c r="J83" s="50"/>
      <c r="K83" s="50"/>
      <c r="L83" s="50"/>
      <c r="M83" s="50"/>
      <c r="N83" s="50"/>
    </row>
    <row r="84" spans="1:15" ht="17" thickBot="1" x14ac:dyDescent="0.25">
      <c r="A84" s="204" t="s">
        <v>603</v>
      </c>
      <c r="B84" s="26" t="s">
        <v>579</v>
      </c>
      <c r="C84" s="93"/>
      <c r="D84" s="93"/>
      <c r="E84" s="93"/>
      <c r="F84" s="26"/>
      <c r="G84" s="93"/>
      <c r="H84" s="94"/>
      <c r="I84" s="50"/>
      <c r="J84" s="50"/>
      <c r="K84" s="50"/>
      <c r="L84" s="50"/>
      <c r="M84" s="50"/>
      <c r="N84" s="50"/>
    </row>
    <row r="85" spans="1:15" x14ac:dyDescent="0.2">
      <c r="C85" s="85"/>
      <c r="D85" s="85"/>
      <c r="E85" s="85"/>
      <c r="F85" s="85"/>
      <c r="G85" s="85"/>
      <c r="H85" s="85"/>
      <c r="I85" s="85"/>
      <c r="J85" s="85"/>
      <c r="K85" s="85"/>
      <c r="L85" s="85"/>
      <c r="M85" s="85"/>
      <c r="N85" s="85"/>
    </row>
    <row r="86" spans="1:15" x14ac:dyDescent="0.2">
      <c r="A86" s="27" t="s">
        <v>264</v>
      </c>
      <c r="B86" s="27"/>
      <c r="C86" s="50"/>
      <c r="D86" s="50"/>
      <c r="E86" s="50"/>
      <c r="F86" s="50"/>
      <c r="G86" s="50"/>
      <c r="H86" s="50"/>
      <c r="I86" s="50"/>
      <c r="J86" s="50"/>
      <c r="K86" s="50"/>
      <c r="L86" s="50"/>
      <c r="M86" s="50"/>
      <c r="N86" s="50"/>
    </row>
    <row r="87" spans="1:15" x14ac:dyDescent="0.2">
      <c r="A87" s="28" t="str">
        <f>'Company Info'!E9</f>
        <v>My Company</v>
      </c>
      <c r="B87" s="27"/>
      <c r="C87" s="50"/>
      <c r="D87" s="50"/>
      <c r="E87" s="50"/>
      <c r="F87" s="50"/>
      <c r="G87" s="50"/>
      <c r="H87" s="50"/>
      <c r="I87" s="50"/>
      <c r="J87" s="50"/>
      <c r="K87" s="50"/>
      <c r="L87" s="50"/>
      <c r="M87" s="50"/>
      <c r="N87" s="50"/>
    </row>
    <row r="88" spans="1:15" x14ac:dyDescent="0.2">
      <c r="A88" s="27" t="s">
        <v>162</v>
      </c>
      <c r="B88" s="27" t="s">
        <v>437</v>
      </c>
      <c r="C88" s="50"/>
      <c r="D88" s="50"/>
      <c r="E88" s="50"/>
      <c r="F88" s="50"/>
      <c r="G88" s="50"/>
      <c r="H88" s="50"/>
      <c r="I88" s="50"/>
      <c r="J88" s="50"/>
      <c r="K88" s="50"/>
      <c r="L88" s="50"/>
      <c r="M88" s="50"/>
      <c r="N88" s="50"/>
    </row>
    <row r="89" spans="1:15" x14ac:dyDescent="0.2">
      <c r="A89" s="27" t="s">
        <v>19</v>
      </c>
      <c r="B89" s="27"/>
      <c r="C89" s="51">
        <f>'Existing Company Set-Up '!G67+'Start-up Company Set-Up '!H46</f>
        <v>0</v>
      </c>
      <c r="D89" s="50"/>
      <c r="E89" s="50"/>
      <c r="F89" s="50"/>
      <c r="G89" s="50"/>
      <c r="H89" s="50"/>
      <c r="I89" s="50"/>
      <c r="J89" s="50"/>
      <c r="K89" s="50"/>
      <c r="L89" s="50"/>
      <c r="M89" s="50"/>
      <c r="N89" s="50"/>
    </row>
    <row r="90" spans="1:15" x14ac:dyDescent="0.2">
      <c r="A90" s="27" t="s">
        <v>24</v>
      </c>
      <c r="B90" s="27"/>
      <c r="C90" s="161" t="s">
        <v>320</v>
      </c>
      <c r="D90" s="161" t="s">
        <v>321</v>
      </c>
      <c r="E90" s="161" t="s">
        <v>322</v>
      </c>
      <c r="F90" s="161" t="s">
        <v>323</v>
      </c>
      <c r="G90" s="161" t="s">
        <v>324</v>
      </c>
      <c r="H90" s="161" t="s">
        <v>325</v>
      </c>
      <c r="I90" s="161" t="s">
        <v>326</v>
      </c>
      <c r="J90" s="161" t="s">
        <v>327</v>
      </c>
      <c r="K90" s="161" t="s">
        <v>328</v>
      </c>
      <c r="L90" s="161" t="s">
        <v>329</v>
      </c>
      <c r="M90" s="161" t="s">
        <v>330</v>
      </c>
      <c r="N90" s="161" t="s">
        <v>331</v>
      </c>
      <c r="O90" s="161" t="s">
        <v>332</v>
      </c>
    </row>
    <row r="91" spans="1:15" x14ac:dyDescent="0.2">
      <c r="A91" s="12" t="s">
        <v>319</v>
      </c>
      <c r="C91" s="232">
        <v>0</v>
      </c>
      <c r="D91" s="232">
        <v>0</v>
      </c>
      <c r="E91" s="232">
        <v>0</v>
      </c>
      <c r="F91" s="232">
        <v>0</v>
      </c>
      <c r="G91" s="232">
        <v>0</v>
      </c>
      <c r="H91" s="232">
        <v>0</v>
      </c>
      <c r="I91" s="232">
        <v>0</v>
      </c>
      <c r="J91" s="232">
        <v>0</v>
      </c>
      <c r="K91" s="232">
        <v>0</v>
      </c>
      <c r="L91" s="232">
        <v>0</v>
      </c>
      <c r="M91" s="232">
        <v>0</v>
      </c>
      <c r="N91" s="232">
        <v>0</v>
      </c>
      <c r="O91" s="51">
        <f>SUM(C91:N91)</f>
        <v>0</v>
      </c>
    </row>
    <row r="92" spans="1:15" x14ac:dyDescent="0.2">
      <c r="A92" s="12" t="s">
        <v>612</v>
      </c>
      <c r="C92" s="51">
        <f>+C89+C91-C99</f>
        <v>0</v>
      </c>
      <c r="D92" s="51">
        <f>+C92+D91-D99</f>
        <v>0</v>
      </c>
      <c r="E92" s="51">
        <f t="shared" ref="E92:N92" si="4">+D92+E91-E99</f>
        <v>0</v>
      </c>
      <c r="F92" s="51">
        <f t="shared" si="4"/>
        <v>0</v>
      </c>
      <c r="G92" s="51">
        <f t="shared" si="4"/>
        <v>0</v>
      </c>
      <c r="H92" s="51">
        <f t="shared" si="4"/>
        <v>0</v>
      </c>
      <c r="I92" s="51">
        <f t="shared" si="4"/>
        <v>0</v>
      </c>
      <c r="J92" s="51">
        <f t="shared" si="4"/>
        <v>0</v>
      </c>
      <c r="K92" s="51">
        <f t="shared" si="4"/>
        <v>0</v>
      </c>
      <c r="L92" s="51">
        <f t="shared" si="4"/>
        <v>0</v>
      </c>
      <c r="M92" s="51">
        <f t="shared" si="4"/>
        <v>0</v>
      </c>
      <c r="N92" s="51">
        <f t="shared" si="4"/>
        <v>0</v>
      </c>
      <c r="O92" s="440"/>
    </row>
    <row r="93" spans="1:15" x14ac:dyDescent="0.2">
      <c r="A93" s="12" t="s">
        <v>359</v>
      </c>
      <c r="C93" s="232">
        <v>0</v>
      </c>
      <c r="D93" s="232">
        <v>0</v>
      </c>
      <c r="E93" s="232">
        <v>0</v>
      </c>
      <c r="F93" s="232">
        <v>0</v>
      </c>
      <c r="G93" s="232">
        <v>0</v>
      </c>
      <c r="H93" s="232">
        <v>0</v>
      </c>
      <c r="I93" s="232">
        <v>0</v>
      </c>
      <c r="J93" s="232">
        <v>0</v>
      </c>
      <c r="K93" s="232">
        <v>0</v>
      </c>
      <c r="L93" s="232">
        <v>0</v>
      </c>
      <c r="M93" s="232">
        <v>0</v>
      </c>
      <c r="N93" s="232">
        <v>0</v>
      </c>
      <c r="O93" s="51">
        <f>SUM(C93:N93)</f>
        <v>0</v>
      </c>
    </row>
    <row r="94" spans="1:15" x14ac:dyDescent="0.2">
      <c r="A94" s="12" t="s">
        <v>612</v>
      </c>
      <c r="C94" s="51">
        <f>+N92+C93-C101</f>
        <v>0</v>
      </c>
      <c r="D94" s="51">
        <f>+C94+D93-D101</f>
        <v>0</v>
      </c>
      <c r="E94" s="51">
        <f t="shared" ref="E94:N94" si="5">+D94+E93-E101</f>
        <v>0</v>
      </c>
      <c r="F94" s="51">
        <f t="shared" si="5"/>
        <v>0</v>
      </c>
      <c r="G94" s="51">
        <f t="shared" si="5"/>
        <v>0</v>
      </c>
      <c r="H94" s="51">
        <f t="shared" si="5"/>
        <v>0</v>
      </c>
      <c r="I94" s="51">
        <f t="shared" si="5"/>
        <v>0</v>
      </c>
      <c r="J94" s="51">
        <f t="shared" si="5"/>
        <v>0</v>
      </c>
      <c r="K94" s="51">
        <f t="shared" si="5"/>
        <v>0</v>
      </c>
      <c r="L94" s="51">
        <f t="shared" si="5"/>
        <v>0</v>
      </c>
      <c r="M94" s="51">
        <f t="shared" si="5"/>
        <v>0</v>
      </c>
      <c r="N94" s="51">
        <f t="shared" si="5"/>
        <v>0</v>
      </c>
      <c r="O94" s="440"/>
    </row>
    <row r="95" spans="1:15" x14ac:dyDescent="0.2">
      <c r="A95" s="12" t="s">
        <v>451</v>
      </c>
      <c r="C95" s="232">
        <v>0</v>
      </c>
      <c r="D95" s="232">
        <v>0</v>
      </c>
      <c r="E95" s="232">
        <v>0</v>
      </c>
      <c r="F95" s="232">
        <v>0</v>
      </c>
      <c r="G95" s="232">
        <v>0</v>
      </c>
      <c r="H95" s="232">
        <v>0</v>
      </c>
      <c r="I95" s="232">
        <v>0</v>
      </c>
      <c r="J95" s="232">
        <v>0</v>
      </c>
      <c r="K95" s="232">
        <v>0</v>
      </c>
      <c r="L95" s="232">
        <v>0</v>
      </c>
      <c r="M95" s="232">
        <v>0</v>
      </c>
      <c r="N95" s="232">
        <v>0</v>
      </c>
      <c r="O95" s="51">
        <f>SUM(C95:N95)</f>
        <v>0</v>
      </c>
    </row>
    <row r="96" spans="1:15" x14ac:dyDescent="0.2">
      <c r="A96" s="12" t="s">
        <v>612</v>
      </c>
      <c r="C96" s="51">
        <f>+N94+C95-C103</f>
        <v>0</v>
      </c>
      <c r="D96" s="51">
        <f>+C96+D95-D103</f>
        <v>0</v>
      </c>
      <c r="E96" s="51">
        <f t="shared" ref="E96:N96" si="6">+D96+E95-E103</f>
        <v>0</v>
      </c>
      <c r="F96" s="51">
        <f t="shared" si="6"/>
        <v>0</v>
      </c>
      <c r="G96" s="51">
        <f t="shared" si="6"/>
        <v>0</v>
      </c>
      <c r="H96" s="51">
        <f t="shared" si="6"/>
        <v>0</v>
      </c>
      <c r="I96" s="51">
        <f t="shared" si="6"/>
        <v>0</v>
      </c>
      <c r="J96" s="51">
        <f t="shared" si="6"/>
        <v>0</v>
      </c>
      <c r="K96" s="51">
        <f t="shared" si="6"/>
        <v>0</v>
      </c>
      <c r="L96" s="51">
        <f t="shared" si="6"/>
        <v>0</v>
      </c>
      <c r="M96" s="51">
        <f t="shared" si="6"/>
        <v>0</v>
      </c>
      <c r="N96" s="51">
        <f t="shared" si="6"/>
        <v>0</v>
      </c>
      <c r="O96" s="440"/>
    </row>
    <row r="97" spans="1:15" x14ac:dyDescent="0.2">
      <c r="C97" s="50"/>
      <c r="D97" s="50"/>
      <c r="E97" s="50"/>
      <c r="F97" s="50"/>
      <c r="G97" s="50"/>
      <c r="H97" s="50"/>
      <c r="I97" s="50"/>
      <c r="J97" s="50"/>
      <c r="K97" s="50"/>
      <c r="L97" s="50"/>
      <c r="M97" s="50"/>
      <c r="N97" s="50"/>
      <c r="O97" s="50"/>
    </row>
    <row r="98" spans="1:15" x14ac:dyDescent="0.2">
      <c r="A98" s="27" t="s">
        <v>453</v>
      </c>
      <c r="B98" s="27"/>
      <c r="C98" s="161" t="s">
        <v>320</v>
      </c>
      <c r="D98" s="161" t="s">
        <v>321</v>
      </c>
      <c r="E98" s="161" t="s">
        <v>322</v>
      </c>
      <c r="F98" s="161" t="s">
        <v>323</v>
      </c>
      <c r="G98" s="161" t="s">
        <v>324</v>
      </c>
      <c r="H98" s="161" t="s">
        <v>325</v>
      </c>
      <c r="I98" s="161" t="s">
        <v>326</v>
      </c>
      <c r="J98" s="161" t="s">
        <v>327</v>
      </c>
      <c r="K98" s="161" t="s">
        <v>328</v>
      </c>
      <c r="L98" s="161" t="s">
        <v>329</v>
      </c>
      <c r="M98" s="161" t="s">
        <v>330</v>
      </c>
      <c r="N98" s="161" t="s">
        <v>331</v>
      </c>
      <c r="O98" s="161" t="s">
        <v>332</v>
      </c>
    </row>
    <row r="99" spans="1:15" x14ac:dyDescent="0.2">
      <c r="A99" s="12" t="s">
        <v>120</v>
      </c>
      <c r="C99" s="232">
        <v>0</v>
      </c>
      <c r="D99" s="232">
        <v>0</v>
      </c>
      <c r="E99" s="232">
        <v>0</v>
      </c>
      <c r="F99" s="232">
        <v>0</v>
      </c>
      <c r="G99" s="232">
        <v>0</v>
      </c>
      <c r="H99" s="232">
        <v>0</v>
      </c>
      <c r="I99" s="232">
        <v>0</v>
      </c>
      <c r="J99" s="232">
        <v>0</v>
      </c>
      <c r="K99" s="232">
        <v>0</v>
      </c>
      <c r="L99" s="232">
        <v>0</v>
      </c>
      <c r="M99" s="232">
        <v>0</v>
      </c>
      <c r="N99" s="232">
        <v>0</v>
      </c>
      <c r="O99" s="51">
        <f t="shared" ref="O99:O104" si="7">SUM(C99:N99)</f>
        <v>0</v>
      </c>
    </row>
    <row r="100" spans="1:15" x14ac:dyDescent="0.2">
      <c r="A100" s="12" t="s">
        <v>121</v>
      </c>
      <c r="C100" s="232">
        <v>0</v>
      </c>
      <c r="D100" s="232">
        <v>0</v>
      </c>
      <c r="E100" s="232">
        <v>0</v>
      </c>
      <c r="F100" s="232">
        <v>0</v>
      </c>
      <c r="G100" s="232">
        <v>0</v>
      </c>
      <c r="H100" s="232">
        <v>0</v>
      </c>
      <c r="I100" s="232">
        <v>0</v>
      </c>
      <c r="J100" s="232">
        <v>0</v>
      </c>
      <c r="K100" s="232">
        <v>0</v>
      </c>
      <c r="L100" s="232">
        <v>0</v>
      </c>
      <c r="M100" s="232">
        <v>0</v>
      </c>
      <c r="N100" s="232">
        <v>0</v>
      </c>
      <c r="O100" s="51">
        <f t="shared" si="7"/>
        <v>0</v>
      </c>
    </row>
    <row r="101" spans="1:15" x14ac:dyDescent="0.2">
      <c r="A101" s="12" t="s">
        <v>122</v>
      </c>
      <c r="C101" s="232">
        <v>0</v>
      </c>
      <c r="D101" s="232">
        <v>0</v>
      </c>
      <c r="E101" s="232">
        <v>0</v>
      </c>
      <c r="F101" s="232">
        <v>0</v>
      </c>
      <c r="G101" s="232">
        <v>0</v>
      </c>
      <c r="H101" s="232">
        <v>0</v>
      </c>
      <c r="I101" s="232">
        <v>0</v>
      </c>
      <c r="J101" s="232">
        <v>0</v>
      </c>
      <c r="K101" s="232">
        <v>0</v>
      </c>
      <c r="L101" s="232">
        <v>0</v>
      </c>
      <c r="M101" s="232">
        <v>0</v>
      </c>
      <c r="N101" s="232">
        <v>0</v>
      </c>
      <c r="O101" s="51">
        <f t="shared" si="7"/>
        <v>0</v>
      </c>
    </row>
    <row r="102" spans="1:15" x14ac:dyDescent="0.2">
      <c r="A102" s="12" t="s">
        <v>123</v>
      </c>
      <c r="C102" s="232">
        <v>0</v>
      </c>
      <c r="D102" s="232">
        <v>0</v>
      </c>
      <c r="E102" s="232">
        <v>0</v>
      </c>
      <c r="F102" s="232">
        <v>0</v>
      </c>
      <c r="G102" s="232">
        <v>0</v>
      </c>
      <c r="H102" s="232">
        <v>0</v>
      </c>
      <c r="I102" s="232">
        <v>0</v>
      </c>
      <c r="J102" s="232">
        <v>0</v>
      </c>
      <c r="K102" s="232">
        <v>0</v>
      </c>
      <c r="L102" s="232">
        <v>0</v>
      </c>
      <c r="M102" s="232">
        <v>0</v>
      </c>
      <c r="N102" s="232">
        <v>0</v>
      </c>
      <c r="O102" s="51">
        <f t="shared" si="7"/>
        <v>0</v>
      </c>
    </row>
    <row r="103" spans="1:15" x14ac:dyDescent="0.2">
      <c r="A103" s="12" t="s">
        <v>124</v>
      </c>
      <c r="C103" s="232">
        <v>0</v>
      </c>
      <c r="D103" s="232">
        <v>0</v>
      </c>
      <c r="E103" s="232">
        <v>0</v>
      </c>
      <c r="F103" s="232">
        <v>0</v>
      </c>
      <c r="G103" s="232">
        <v>0</v>
      </c>
      <c r="H103" s="232">
        <v>0</v>
      </c>
      <c r="I103" s="232">
        <v>0</v>
      </c>
      <c r="J103" s="232">
        <v>0</v>
      </c>
      <c r="K103" s="232">
        <v>0</v>
      </c>
      <c r="L103" s="232">
        <v>0</v>
      </c>
      <c r="M103" s="232">
        <v>0</v>
      </c>
      <c r="N103" s="232">
        <v>0</v>
      </c>
      <c r="O103" s="51">
        <f t="shared" si="7"/>
        <v>0</v>
      </c>
    </row>
    <row r="104" spans="1:15" x14ac:dyDescent="0.2">
      <c r="A104" s="12" t="s">
        <v>125</v>
      </c>
      <c r="C104" s="232">
        <v>0</v>
      </c>
      <c r="D104" s="232">
        <v>0</v>
      </c>
      <c r="E104" s="232">
        <v>0</v>
      </c>
      <c r="F104" s="232">
        <v>0</v>
      </c>
      <c r="G104" s="232">
        <v>0</v>
      </c>
      <c r="H104" s="232">
        <v>0</v>
      </c>
      <c r="I104" s="232">
        <v>0</v>
      </c>
      <c r="J104" s="232">
        <v>0</v>
      </c>
      <c r="K104" s="232">
        <v>0</v>
      </c>
      <c r="L104" s="232">
        <v>0</v>
      </c>
      <c r="M104" s="232">
        <v>0</v>
      </c>
      <c r="N104" s="232">
        <v>0</v>
      </c>
      <c r="O104" s="51">
        <f t="shared" si="7"/>
        <v>0</v>
      </c>
    </row>
    <row r="105" spans="1:15" x14ac:dyDescent="0.2">
      <c r="C105" s="85"/>
      <c r="D105" s="85"/>
      <c r="E105" s="85"/>
      <c r="F105" s="85"/>
      <c r="G105" s="85"/>
      <c r="H105" s="85"/>
      <c r="I105" s="85"/>
      <c r="J105" s="85"/>
      <c r="K105" s="85"/>
      <c r="L105" s="85"/>
      <c r="M105" s="85"/>
      <c r="N105" s="85"/>
      <c r="O105" s="50"/>
    </row>
    <row r="106" spans="1:15" x14ac:dyDescent="0.2">
      <c r="A106" s="27" t="s">
        <v>163</v>
      </c>
      <c r="B106" s="27"/>
      <c r="C106" s="50"/>
      <c r="D106" s="50"/>
      <c r="E106" s="50"/>
      <c r="F106" s="50"/>
      <c r="G106" s="50"/>
      <c r="H106" s="50"/>
      <c r="I106" s="50"/>
      <c r="J106" s="50"/>
      <c r="K106" s="50"/>
      <c r="L106" s="50"/>
      <c r="M106" s="50"/>
      <c r="N106" s="50"/>
      <c r="O106" s="50"/>
    </row>
    <row r="107" spans="1:15" x14ac:dyDescent="0.2">
      <c r="A107" s="27" t="s">
        <v>452</v>
      </c>
      <c r="B107" s="27"/>
      <c r="C107" s="161" t="s">
        <v>320</v>
      </c>
      <c r="D107" s="161" t="s">
        <v>321</v>
      </c>
      <c r="E107" s="161" t="s">
        <v>322</v>
      </c>
      <c r="F107" s="161" t="s">
        <v>323</v>
      </c>
      <c r="G107" s="161" t="s">
        <v>324</v>
      </c>
      <c r="H107" s="161" t="s">
        <v>325</v>
      </c>
      <c r="I107" s="161" t="s">
        <v>326</v>
      </c>
      <c r="J107" s="161" t="s">
        <v>327</v>
      </c>
      <c r="K107" s="161" t="s">
        <v>328</v>
      </c>
      <c r="L107" s="161" t="s">
        <v>329</v>
      </c>
      <c r="M107" s="161" t="s">
        <v>330</v>
      </c>
      <c r="N107" s="161" t="s">
        <v>331</v>
      </c>
      <c r="O107" s="161" t="s">
        <v>332</v>
      </c>
    </row>
    <row r="108" spans="1:15" x14ac:dyDescent="0.2">
      <c r="A108" s="12" t="s">
        <v>319</v>
      </c>
      <c r="C108" s="232">
        <v>0</v>
      </c>
      <c r="D108" s="232">
        <v>0</v>
      </c>
      <c r="E108" s="232">
        <v>0</v>
      </c>
      <c r="F108" s="232">
        <v>0</v>
      </c>
      <c r="G108" s="232">
        <v>0</v>
      </c>
      <c r="H108" s="232">
        <v>0</v>
      </c>
      <c r="I108" s="232">
        <v>0</v>
      </c>
      <c r="J108" s="232">
        <v>0</v>
      </c>
      <c r="K108" s="232">
        <v>0</v>
      </c>
      <c r="L108" s="232">
        <v>0</v>
      </c>
      <c r="M108" s="232">
        <v>0</v>
      </c>
      <c r="N108" s="232">
        <v>0</v>
      </c>
      <c r="O108" s="51">
        <f>SUM(C108:N108)</f>
        <v>0</v>
      </c>
    </row>
    <row r="109" spans="1:15" x14ac:dyDescent="0.2">
      <c r="A109" s="12" t="s">
        <v>612</v>
      </c>
      <c r="C109" s="51">
        <f>+C108-C116</f>
        <v>0</v>
      </c>
      <c r="D109" s="51">
        <f>+C109+D108-D116</f>
        <v>0</v>
      </c>
      <c r="E109" s="51">
        <f t="shared" ref="E109:N109" si="8">+D109+E108-E116</f>
        <v>0</v>
      </c>
      <c r="F109" s="51">
        <f t="shared" si="8"/>
        <v>0</v>
      </c>
      <c r="G109" s="51">
        <f t="shared" si="8"/>
        <v>0</v>
      </c>
      <c r="H109" s="51">
        <f t="shared" si="8"/>
        <v>0</v>
      </c>
      <c r="I109" s="51">
        <f t="shared" si="8"/>
        <v>0</v>
      </c>
      <c r="J109" s="51">
        <f t="shared" si="8"/>
        <v>0</v>
      </c>
      <c r="K109" s="51">
        <f t="shared" si="8"/>
        <v>0</v>
      </c>
      <c r="L109" s="51">
        <f t="shared" si="8"/>
        <v>0</v>
      </c>
      <c r="M109" s="51">
        <f t="shared" si="8"/>
        <v>0</v>
      </c>
      <c r="N109" s="51">
        <f t="shared" si="8"/>
        <v>0</v>
      </c>
      <c r="O109" s="440"/>
    </row>
    <row r="110" spans="1:15" x14ac:dyDescent="0.2">
      <c r="A110" s="12" t="s">
        <v>359</v>
      </c>
      <c r="C110" s="232">
        <v>0</v>
      </c>
      <c r="D110" s="232">
        <v>0</v>
      </c>
      <c r="E110" s="232">
        <v>0</v>
      </c>
      <c r="F110" s="232">
        <v>0</v>
      </c>
      <c r="G110" s="232">
        <v>0</v>
      </c>
      <c r="H110" s="232">
        <v>0</v>
      </c>
      <c r="I110" s="232">
        <v>0</v>
      </c>
      <c r="J110" s="232">
        <v>0</v>
      </c>
      <c r="K110" s="232">
        <v>0</v>
      </c>
      <c r="L110" s="232">
        <v>0</v>
      </c>
      <c r="M110" s="232">
        <v>0</v>
      </c>
      <c r="N110" s="232">
        <v>0</v>
      </c>
      <c r="O110" s="51">
        <f>SUM(C110:N110)</f>
        <v>0</v>
      </c>
    </row>
    <row r="111" spans="1:15" x14ac:dyDescent="0.2">
      <c r="A111" s="12" t="s">
        <v>612</v>
      </c>
      <c r="C111" s="51">
        <f>+N109+C110-C118</f>
        <v>0</v>
      </c>
      <c r="D111" s="51">
        <f>+C111+D110-D118</f>
        <v>0</v>
      </c>
      <c r="E111" s="51">
        <f t="shared" ref="E111:N111" si="9">+D111+E110-E118</f>
        <v>0</v>
      </c>
      <c r="F111" s="51">
        <f t="shared" si="9"/>
        <v>0</v>
      </c>
      <c r="G111" s="51">
        <f t="shared" si="9"/>
        <v>0</v>
      </c>
      <c r="H111" s="51">
        <f t="shared" si="9"/>
        <v>0</v>
      </c>
      <c r="I111" s="51">
        <f t="shared" si="9"/>
        <v>0</v>
      </c>
      <c r="J111" s="51">
        <f t="shared" si="9"/>
        <v>0</v>
      </c>
      <c r="K111" s="51">
        <f t="shared" si="9"/>
        <v>0</v>
      </c>
      <c r="L111" s="51">
        <f t="shared" si="9"/>
        <v>0</v>
      </c>
      <c r="M111" s="51">
        <f t="shared" si="9"/>
        <v>0</v>
      </c>
      <c r="N111" s="51">
        <f t="shared" si="9"/>
        <v>0</v>
      </c>
      <c r="O111" s="440"/>
    </row>
    <row r="112" spans="1:15" x14ac:dyDescent="0.2">
      <c r="A112" s="12" t="s">
        <v>451</v>
      </c>
      <c r="C112" s="232">
        <v>0</v>
      </c>
      <c r="D112" s="232">
        <v>0</v>
      </c>
      <c r="E112" s="232">
        <v>0</v>
      </c>
      <c r="F112" s="232">
        <v>0</v>
      </c>
      <c r="G112" s="232">
        <v>0</v>
      </c>
      <c r="H112" s="232">
        <v>0</v>
      </c>
      <c r="I112" s="232">
        <v>0</v>
      </c>
      <c r="J112" s="232">
        <v>0</v>
      </c>
      <c r="K112" s="232">
        <v>0</v>
      </c>
      <c r="L112" s="232">
        <v>0</v>
      </c>
      <c r="M112" s="232">
        <v>0</v>
      </c>
      <c r="N112" s="232">
        <v>0</v>
      </c>
      <c r="O112" s="51">
        <f>SUM(C112:N112)</f>
        <v>0</v>
      </c>
    </row>
    <row r="113" spans="1:15" x14ac:dyDescent="0.2">
      <c r="A113" s="12" t="s">
        <v>612</v>
      </c>
      <c r="C113" s="51">
        <f>+N111+C112-C120</f>
        <v>0</v>
      </c>
      <c r="D113" s="51">
        <f>+C113+D112-D120</f>
        <v>0</v>
      </c>
      <c r="E113" s="51">
        <f t="shared" ref="E113:N113" si="10">+D113+E112-E120</f>
        <v>0</v>
      </c>
      <c r="F113" s="51">
        <f t="shared" si="10"/>
        <v>0</v>
      </c>
      <c r="G113" s="51">
        <f t="shared" si="10"/>
        <v>0</v>
      </c>
      <c r="H113" s="51">
        <f t="shared" si="10"/>
        <v>0</v>
      </c>
      <c r="I113" s="51">
        <f t="shared" si="10"/>
        <v>0</v>
      </c>
      <c r="J113" s="51">
        <f t="shared" si="10"/>
        <v>0</v>
      </c>
      <c r="K113" s="51">
        <f t="shared" si="10"/>
        <v>0</v>
      </c>
      <c r="L113" s="51">
        <f t="shared" si="10"/>
        <v>0</v>
      </c>
      <c r="M113" s="51">
        <f t="shared" si="10"/>
        <v>0</v>
      </c>
      <c r="N113" s="51">
        <f t="shared" si="10"/>
        <v>0</v>
      </c>
      <c r="O113" s="440"/>
    </row>
    <row r="114" spans="1:15" x14ac:dyDescent="0.2">
      <c r="C114" s="50"/>
      <c r="D114" s="50"/>
      <c r="E114" s="50"/>
      <c r="F114" s="50"/>
      <c r="G114" s="50"/>
      <c r="H114" s="50"/>
      <c r="I114" s="50"/>
      <c r="J114" s="50"/>
      <c r="K114" s="50"/>
      <c r="L114" s="50"/>
      <c r="M114" s="50"/>
      <c r="N114" s="50"/>
      <c r="O114" s="50"/>
    </row>
    <row r="115" spans="1:15" x14ac:dyDescent="0.2">
      <c r="A115" s="27" t="s">
        <v>453</v>
      </c>
      <c r="B115" s="27"/>
      <c r="C115" s="161" t="s">
        <v>320</v>
      </c>
      <c r="D115" s="161" t="s">
        <v>321</v>
      </c>
      <c r="E115" s="161" t="s">
        <v>322</v>
      </c>
      <c r="F115" s="161" t="s">
        <v>323</v>
      </c>
      <c r="G115" s="161" t="s">
        <v>324</v>
      </c>
      <c r="H115" s="161" t="s">
        <v>325</v>
      </c>
      <c r="I115" s="161" t="s">
        <v>326</v>
      </c>
      <c r="J115" s="161" t="s">
        <v>327</v>
      </c>
      <c r="K115" s="161" t="s">
        <v>328</v>
      </c>
      <c r="L115" s="161" t="s">
        <v>329</v>
      </c>
      <c r="M115" s="161" t="s">
        <v>330</v>
      </c>
      <c r="N115" s="161" t="s">
        <v>331</v>
      </c>
      <c r="O115" s="161" t="s">
        <v>332</v>
      </c>
    </row>
    <row r="116" spans="1:15" x14ac:dyDescent="0.2">
      <c r="A116" s="12" t="s">
        <v>120</v>
      </c>
      <c r="C116" s="232">
        <v>0</v>
      </c>
      <c r="D116" s="232">
        <v>0</v>
      </c>
      <c r="E116" s="232">
        <v>0</v>
      </c>
      <c r="F116" s="232">
        <v>0</v>
      </c>
      <c r="G116" s="232">
        <v>0</v>
      </c>
      <c r="H116" s="232">
        <v>0</v>
      </c>
      <c r="I116" s="232">
        <v>0</v>
      </c>
      <c r="J116" s="232">
        <v>0</v>
      </c>
      <c r="K116" s="232">
        <v>0</v>
      </c>
      <c r="L116" s="232">
        <v>0</v>
      </c>
      <c r="M116" s="232">
        <v>0</v>
      </c>
      <c r="N116" s="232">
        <v>0</v>
      </c>
      <c r="O116" s="51">
        <f t="shared" ref="O116:O121" si="11">SUM(C116:N116)</f>
        <v>0</v>
      </c>
    </row>
    <row r="117" spans="1:15" x14ac:dyDescent="0.2">
      <c r="A117" s="12" t="s">
        <v>121</v>
      </c>
      <c r="C117" s="232">
        <v>0</v>
      </c>
      <c r="D117" s="232">
        <v>0</v>
      </c>
      <c r="E117" s="232">
        <v>0</v>
      </c>
      <c r="F117" s="232">
        <v>0</v>
      </c>
      <c r="G117" s="232">
        <v>0</v>
      </c>
      <c r="H117" s="232">
        <v>0</v>
      </c>
      <c r="I117" s="232">
        <v>0</v>
      </c>
      <c r="J117" s="232">
        <v>0</v>
      </c>
      <c r="K117" s="232">
        <v>0</v>
      </c>
      <c r="L117" s="232">
        <v>0</v>
      </c>
      <c r="M117" s="232">
        <v>0</v>
      </c>
      <c r="N117" s="232">
        <v>0</v>
      </c>
      <c r="O117" s="51">
        <f t="shared" si="11"/>
        <v>0</v>
      </c>
    </row>
    <row r="118" spans="1:15" x14ac:dyDescent="0.2">
      <c r="A118" s="12" t="s">
        <v>122</v>
      </c>
      <c r="C118" s="232">
        <v>0</v>
      </c>
      <c r="D118" s="232">
        <v>0</v>
      </c>
      <c r="E118" s="232">
        <v>0</v>
      </c>
      <c r="F118" s="232">
        <v>0</v>
      </c>
      <c r="G118" s="232">
        <v>0</v>
      </c>
      <c r="H118" s="232">
        <v>0</v>
      </c>
      <c r="I118" s="232">
        <v>0</v>
      </c>
      <c r="J118" s="232">
        <v>0</v>
      </c>
      <c r="K118" s="232">
        <v>0</v>
      </c>
      <c r="L118" s="232">
        <v>0</v>
      </c>
      <c r="M118" s="232">
        <v>0</v>
      </c>
      <c r="N118" s="232">
        <v>0</v>
      </c>
      <c r="O118" s="51">
        <f t="shared" si="11"/>
        <v>0</v>
      </c>
    </row>
    <row r="119" spans="1:15" x14ac:dyDescent="0.2">
      <c r="A119" s="12" t="s">
        <v>123</v>
      </c>
      <c r="C119" s="232">
        <v>0</v>
      </c>
      <c r="D119" s="232">
        <v>0</v>
      </c>
      <c r="E119" s="232">
        <v>0</v>
      </c>
      <c r="F119" s="232">
        <v>0</v>
      </c>
      <c r="G119" s="232">
        <v>0</v>
      </c>
      <c r="H119" s="232">
        <v>0</v>
      </c>
      <c r="I119" s="232">
        <v>0</v>
      </c>
      <c r="J119" s="232">
        <v>0</v>
      </c>
      <c r="K119" s="232">
        <v>0</v>
      </c>
      <c r="L119" s="232">
        <v>0</v>
      </c>
      <c r="M119" s="232">
        <v>0</v>
      </c>
      <c r="N119" s="232">
        <v>0</v>
      </c>
      <c r="O119" s="51">
        <f t="shared" si="11"/>
        <v>0</v>
      </c>
    </row>
    <row r="120" spans="1:15" x14ac:dyDescent="0.2">
      <c r="A120" s="12" t="s">
        <v>124</v>
      </c>
      <c r="C120" s="232">
        <v>0</v>
      </c>
      <c r="D120" s="232">
        <v>0</v>
      </c>
      <c r="E120" s="232">
        <v>0</v>
      </c>
      <c r="F120" s="232">
        <v>0</v>
      </c>
      <c r="G120" s="232">
        <v>0</v>
      </c>
      <c r="H120" s="232">
        <v>0</v>
      </c>
      <c r="I120" s="232">
        <v>0</v>
      </c>
      <c r="J120" s="232">
        <v>0</v>
      </c>
      <c r="K120" s="232">
        <v>0</v>
      </c>
      <c r="L120" s="232">
        <v>0</v>
      </c>
      <c r="M120" s="232">
        <v>0</v>
      </c>
      <c r="N120" s="232">
        <v>0</v>
      </c>
      <c r="O120" s="51">
        <f t="shared" si="11"/>
        <v>0</v>
      </c>
    </row>
    <row r="121" spans="1:15" x14ac:dyDescent="0.2">
      <c r="A121" s="12" t="s">
        <v>125</v>
      </c>
      <c r="C121" s="232">
        <v>0</v>
      </c>
      <c r="D121" s="232">
        <v>0</v>
      </c>
      <c r="E121" s="232">
        <v>0</v>
      </c>
      <c r="F121" s="232">
        <v>0</v>
      </c>
      <c r="G121" s="232">
        <v>0</v>
      </c>
      <c r="H121" s="232">
        <v>0</v>
      </c>
      <c r="I121" s="232">
        <v>0</v>
      </c>
      <c r="J121" s="232">
        <v>0</v>
      </c>
      <c r="K121" s="232">
        <v>0</v>
      </c>
      <c r="L121" s="232">
        <v>0</v>
      </c>
      <c r="M121" s="232">
        <v>0</v>
      </c>
      <c r="N121" s="232">
        <v>0</v>
      </c>
      <c r="O121" s="51">
        <f t="shared" si="11"/>
        <v>0</v>
      </c>
    </row>
    <row r="122" spans="1:15" ht="17" thickBot="1" x14ac:dyDescent="0.25">
      <c r="C122" s="50"/>
      <c r="D122" s="50"/>
      <c r="E122" s="50"/>
      <c r="F122" s="50"/>
      <c r="G122" s="50"/>
      <c r="H122" s="50"/>
      <c r="I122" s="50"/>
      <c r="J122" s="50"/>
      <c r="K122" s="50"/>
      <c r="L122" s="50"/>
      <c r="M122" s="50"/>
      <c r="N122" s="50"/>
    </row>
    <row r="123" spans="1:15" x14ac:dyDescent="0.2">
      <c r="A123" s="696" t="s">
        <v>279</v>
      </c>
      <c r="B123" s="697"/>
      <c r="C123" s="697"/>
      <c r="D123" s="697"/>
      <c r="E123" s="697"/>
      <c r="F123" s="697"/>
      <c r="G123" s="697"/>
      <c r="H123" s="698"/>
    </row>
    <row r="124" spans="1:15" x14ac:dyDescent="0.2">
      <c r="A124" s="613"/>
      <c r="B124" s="611"/>
      <c r="C124" s="611"/>
      <c r="D124" s="611"/>
      <c r="E124" s="611"/>
      <c r="F124" s="611"/>
      <c r="G124" s="611"/>
      <c r="H124" s="612"/>
    </row>
    <row r="125" spans="1:15" x14ac:dyDescent="0.2">
      <c r="A125" s="613"/>
      <c r="B125" s="611"/>
      <c r="C125" s="611"/>
      <c r="D125" s="611"/>
      <c r="E125" s="611"/>
      <c r="F125" s="611"/>
      <c r="G125" s="611"/>
      <c r="H125" s="612"/>
    </row>
    <row r="126" spans="1:15" x14ac:dyDescent="0.2">
      <c r="A126" s="23"/>
      <c r="B126" s="82"/>
      <c r="C126" s="91"/>
      <c r="D126" s="91"/>
      <c r="E126" s="91"/>
      <c r="F126" s="91"/>
      <c r="G126" s="91"/>
      <c r="H126" s="92"/>
    </row>
    <row r="127" spans="1:15" x14ac:dyDescent="0.2">
      <c r="A127" s="23" t="s">
        <v>607</v>
      </c>
      <c r="B127" s="621" t="s">
        <v>280</v>
      </c>
      <c r="C127" s="637"/>
      <c r="D127" s="637"/>
      <c r="E127" s="637"/>
      <c r="F127" s="637"/>
      <c r="G127" s="637"/>
      <c r="H127" s="612"/>
    </row>
    <row r="128" spans="1:15" x14ac:dyDescent="0.2">
      <c r="A128" s="22"/>
      <c r="B128" s="637"/>
      <c r="C128" s="637"/>
      <c r="D128" s="637"/>
      <c r="E128" s="637"/>
      <c r="F128" s="637"/>
      <c r="G128" s="637"/>
      <c r="H128" s="612"/>
    </row>
    <row r="129" spans="1:15" x14ac:dyDescent="0.2">
      <c r="A129" s="22"/>
      <c r="B129" s="637"/>
      <c r="C129" s="637"/>
      <c r="D129" s="637"/>
      <c r="E129" s="637"/>
      <c r="F129" s="637"/>
      <c r="G129" s="637"/>
      <c r="H129" s="612"/>
    </row>
    <row r="130" spans="1:15" x14ac:dyDescent="0.2">
      <c r="A130" s="22"/>
      <c r="B130" s="91"/>
      <c r="C130" s="91"/>
      <c r="D130" s="91"/>
      <c r="E130" s="91"/>
      <c r="F130" s="91"/>
      <c r="G130" s="91"/>
      <c r="H130" s="92"/>
    </row>
    <row r="131" spans="1:15" x14ac:dyDescent="0.2">
      <c r="A131" s="23" t="s">
        <v>608</v>
      </c>
      <c r="B131" s="18" t="s">
        <v>187</v>
      </c>
      <c r="C131" s="91"/>
      <c r="D131" s="91"/>
      <c r="E131" s="91"/>
      <c r="F131" s="91"/>
      <c r="G131" s="234">
        <v>0</v>
      </c>
      <c r="H131" s="92"/>
    </row>
    <row r="132" spans="1:15" x14ac:dyDescent="0.2">
      <c r="A132" s="22"/>
      <c r="B132" s="18" t="s">
        <v>186</v>
      </c>
      <c r="C132" s="91"/>
      <c r="D132" s="91"/>
      <c r="E132" s="91"/>
      <c r="F132" s="91"/>
      <c r="G132" s="91"/>
      <c r="H132" s="92"/>
    </row>
    <row r="133" spans="1:15" x14ac:dyDescent="0.2">
      <c r="A133" s="22"/>
      <c r="B133" s="18"/>
      <c r="C133" s="91"/>
      <c r="D133" s="91"/>
      <c r="E133" s="91"/>
      <c r="F133" s="91"/>
      <c r="G133" s="91"/>
      <c r="H133" s="92"/>
    </row>
    <row r="134" spans="1:15" x14ac:dyDescent="0.2">
      <c r="A134" s="23" t="s">
        <v>603</v>
      </c>
      <c r="B134" s="621" t="s">
        <v>214</v>
      </c>
      <c r="C134" s="637"/>
      <c r="D134" s="637"/>
      <c r="E134" s="637"/>
      <c r="F134" s="637"/>
      <c r="G134" s="637"/>
      <c r="H134" s="612"/>
    </row>
    <row r="135" spans="1:15" x14ac:dyDescent="0.2">
      <c r="A135" s="23"/>
      <c r="B135" s="637"/>
      <c r="C135" s="637"/>
      <c r="D135" s="637"/>
      <c r="E135" s="637"/>
      <c r="F135" s="637"/>
      <c r="G135" s="637"/>
      <c r="H135" s="612"/>
    </row>
    <row r="136" spans="1:15" x14ac:dyDescent="0.2">
      <c r="A136" s="22"/>
      <c r="B136" s="18"/>
      <c r="C136" s="91"/>
      <c r="D136" s="91"/>
      <c r="E136" s="91"/>
      <c r="F136" s="91"/>
      <c r="G136" s="91"/>
      <c r="H136" s="92"/>
    </row>
    <row r="137" spans="1:15" ht="17" thickBot="1" x14ac:dyDescent="0.25">
      <c r="A137" s="204" t="s">
        <v>604</v>
      </c>
      <c r="B137" s="26" t="s">
        <v>132</v>
      </c>
      <c r="C137" s="93"/>
      <c r="D137" s="93"/>
      <c r="E137" s="93"/>
      <c r="F137" s="93"/>
      <c r="G137" s="93"/>
      <c r="H137" s="94"/>
    </row>
    <row r="138" spans="1:15" x14ac:dyDescent="0.2">
      <c r="C138" s="50"/>
      <c r="D138" s="50"/>
      <c r="E138" s="50"/>
      <c r="F138" s="50"/>
      <c r="G138" s="50"/>
      <c r="H138" s="50"/>
      <c r="I138" s="50"/>
      <c r="J138" s="50"/>
      <c r="K138" s="50"/>
      <c r="L138" s="50"/>
      <c r="M138" s="50"/>
      <c r="N138" s="50"/>
    </row>
    <row r="139" spans="1:15" x14ac:dyDescent="0.2">
      <c r="A139" s="27"/>
      <c r="B139" s="27"/>
      <c r="C139" s="50"/>
      <c r="D139" s="50"/>
      <c r="E139" s="50"/>
      <c r="F139" s="50"/>
      <c r="G139" s="50"/>
      <c r="H139" s="50"/>
      <c r="I139" s="50"/>
      <c r="J139" s="50"/>
      <c r="K139" s="50"/>
      <c r="L139" s="50"/>
      <c r="M139" s="50"/>
      <c r="N139" s="50"/>
    </row>
    <row r="140" spans="1:15" x14ac:dyDescent="0.2">
      <c r="A140" s="27" t="s">
        <v>455</v>
      </c>
      <c r="B140" s="27"/>
      <c r="C140" s="85"/>
      <c r="D140" s="50"/>
      <c r="E140" s="50"/>
      <c r="F140" s="50"/>
      <c r="G140" s="50"/>
      <c r="H140" s="50"/>
      <c r="I140" s="50"/>
      <c r="J140" s="50"/>
      <c r="K140" s="50"/>
      <c r="L140" s="50"/>
      <c r="M140" s="50"/>
      <c r="N140" s="50"/>
    </row>
    <row r="141" spans="1:15" x14ac:dyDescent="0.2">
      <c r="A141" s="28" t="str">
        <f>'Company Info'!E9</f>
        <v>My Company</v>
      </c>
      <c r="B141" s="27"/>
      <c r="C141" s="85"/>
      <c r="D141" s="50"/>
      <c r="E141" s="50"/>
      <c r="F141" s="50"/>
      <c r="G141" s="50"/>
      <c r="H141" s="50"/>
      <c r="I141" s="50"/>
      <c r="J141" s="50"/>
      <c r="K141" s="50"/>
      <c r="L141" s="50"/>
      <c r="M141" s="50"/>
      <c r="N141" s="50"/>
    </row>
    <row r="142" spans="1:15" x14ac:dyDescent="0.2">
      <c r="A142" s="27" t="s">
        <v>19</v>
      </c>
      <c r="B142" s="27"/>
      <c r="C142" s="51">
        <f>'Existing Company Set-Up '!G62</f>
        <v>0</v>
      </c>
      <c r="E142" s="50"/>
      <c r="F142" s="50"/>
      <c r="G142" s="50"/>
      <c r="H142" s="50"/>
      <c r="I142" s="50"/>
      <c r="J142" s="50"/>
      <c r="K142" s="50"/>
      <c r="L142" s="50"/>
      <c r="M142" s="50"/>
      <c r="N142" s="50"/>
    </row>
    <row r="143" spans="1:15" x14ac:dyDescent="0.2">
      <c r="A143" s="27"/>
      <c r="B143" s="27"/>
      <c r="C143" s="85"/>
      <c r="D143" s="50"/>
      <c r="E143" s="50"/>
      <c r="F143" s="50"/>
      <c r="G143" s="50"/>
      <c r="H143" s="50"/>
      <c r="I143" s="50"/>
      <c r="J143" s="50"/>
      <c r="K143" s="50"/>
      <c r="L143" s="50"/>
      <c r="M143" s="50"/>
      <c r="N143" s="50"/>
    </row>
    <row r="144" spans="1:15" x14ac:dyDescent="0.2">
      <c r="A144" s="27" t="s">
        <v>452</v>
      </c>
      <c r="B144" s="27"/>
      <c r="C144" s="161" t="s">
        <v>320</v>
      </c>
      <c r="D144" s="161" t="s">
        <v>321</v>
      </c>
      <c r="E144" s="161" t="s">
        <v>322</v>
      </c>
      <c r="F144" s="161" t="s">
        <v>323</v>
      </c>
      <c r="G144" s="161" t="s">
        <v>324</v>
      </c>
      <c r="H144" s="161" t="s">
        <v>325</v>
      </c>
      <c r="I144" s="161" t="s">
        <v>326</v>
      </c>
      <c r="J144" s="161" t="s">
        <v>327</v>
      </c>
      <c r="K144" s="161" t="s">
        <v>328</v>
      </c>
      <c r="L144" s="161" t="s">
        <v>329</v>
      </c>
      <c r="M144" s="161" t="s">
        <v>330</v>
      </c>
      <c r="N144" s="161" t="s">
        <v>331</v>
      </c>
      <c r="O144" s="161" t="s">
        <v>332</v>
      </c>
    </row>
    <row r="145" spans="1:15" x14ac:dyDescent="0.2">
      <c r="A145" s="12" t="s">
        <v>319</v>
      </c>
      <c r="C145" s="232">
        <v>0</v>
      </c>
      <c r="D145" s="232">
        <v>0</v>
      </c>
      <c r="E145" s="232">
        <v>0</v>
      </c>
      <c r="F145" s="232">
        <v>0</v>
      </c>
      <c r="G145" s="232">
        <v>0</v>
      </c>
      <c r="H145" s="232">
        <v>0</v>
      </c>
      <c r="I145" s="232">
        <v>0</v>
      </c>
      <c r="J145" s="232">
        <v>0</v>
      </c>
      <c r="K145" s="232">
        <v>0</v>
      </c>
      <c r="L145" s="232">
        <v>0</v>
      </c>
      <c r="M145" s="232">
        <v>0</v>
      </c>
      <c r="N145" s="232">
        <v>0</v>
      </c>
      <c r="O145" s="51">
        <f>SUM(C145:N145)</f>
        <v>0</v>
      </c>
    </row>
    <row r="146" spans="1:15" x14ac:dyDescent="0.2">
      <c r="A146" s="12" t="s">
        <v>612</v>
      </c>
      <c r="C146" s="51">
        <f>+C142+C145-C153</f>
        <v>0</v>
      </c>
      <c r="D146" s="51">
        <f>+C146+D145-D153</f>
        <v>0</v>
      </c>
      <c r="E146" s="51">
        <f t="shared" ref="E146:N146" si="12">+D146+E145-E153</f>
        <v>0</v>
      </c>
      <c r="F146" s="51">
        <f t="shared" si="12"/>
        <v>0</v>
      </c>
      <c r="G146" s="51">
        <f t="shared" si="12"/>
        <v>0</v>
      </c>
      <c r="H146" s="51">
        <f t="shared" si="12"/>
        <v>0</v>
      </c>
      <c r="I146" s="51">
        <f t="shared" si="12"/>
        <v>0</v>
      </c>
      <c r="J146" s="51">
        <f t="shared" si="12"/>
        <v>0</v>
      </c>
      <c r="K146" s="51">
        <f t="shared" si="12"/>
        <v>0</v>
      </c>
      <c r="L146" s="51">
        <f t="shared" si="12"/>
        <v>0</v>
      </c>
      <c r="M146" s="51">
        <f t="shared" si="12"/>
        <v>0</v>
      </c>
      <c r="N146" s="51">
        <f t="shared" si="12"/>
        <v>0</v>
      </c>
      <c r="O146" s="440"/>
    </row>
    <row r="147" spans="1:15" x14ac:dyDescent="0.2">
      <c r="A147" s="12" t="s">
        <v>359</v>
      </c>
      <c r="C147" s="232">
        <v>0</v>
      </c>
      <c r="D147" s="232">
        <v>0</v>
      </c>
      <c r="E147" s="232">
        <v>0</v>
      </c>
      <c r="F147" s="232">
        <v>0</v>
      </c>
      <c r="G147" s="232">
        <v>0</v>
      </c>
      <c r="H147" s="232">
        <v>0</v>
      </c>
      <c r="I147" s="232">
        <v>0</v>
      </c>
      <c r="J147" s="232">
        <v>0</v>
      </c>
      <c r="K147" s="232">
        <v>0</v>
      </c>
      <c r="L147" s="232">
        <v>0</v>
      </c>
      <c r="M147" s="232">
        <v>0</v>
      </c>
      <c r="N147" s="232">
        <v>0</v>
      </c>
      <c r="O147" s="51">
        <f>SUM(C147:N147)</f>
        <v>0</v>
      </c>
    </row>
    <row r="148" spans="1:15" x14ac:dyDescent="0.2">
      <c r="A148" s="12" t="s">
        <v>612</v>
      </c>
      <c r="C148" s="51">
        <f>+N146+C147-C155</f>
        <v>0</v>
      </c>
      <c r="D148" s="51">
        <f>+C148+D147-D155</f>
        <v>0</v>
      </c>
      <c r="E148" s="51">
        <f t="shared" ref="E148:N148" si="13">+D148+E147-E155</f>
        <v>0</v>
      </c>
      <c r="F148" s="51">
        <f t="shared" si="13"/>
        <v>0</v>
      </c>
      <c r="G148" s="51">
        <f t="shared" si="13"/>
        <v>0</v>
      </c>
      <c r="H148" s="51">
        <f t="shared" si="13"/>
        <v>0</v>
      </c>
      <c r="I148" s="51">
        <f t="shared" si="13"/>
        <v>0</v>
      </c>
      <c r="J148" s="51">
        <f t="shared" si="13"/>
        <v>0</v>
      </c>
      <c r="K148" s="51">
        <f t="shared" si="13"/>
        <v>0</v>
      </c>
      <c r="L148" s="51">
        <f t="shared" si="13"/>
        <v>0</v>
      </c>
      <c r="M148" s="51">
        <f t="shared" si="13"/>
        <v>0</v>
      </c>
      <c r="N148" s="51">
        <f t="shared" si="13"/>
        <v>0</v>
      </c>
      <c r="O148" s="440"/>
    </row>
    <row r="149" spans="1:15" x14ac:dyDescent="0.2">
      <c r="A149" s="12" t="s">
        <v>451</v>
      </c>
      <c r="C149" s="232">
        <v>0</v>
      </c>
      <c r="D149" s="232">
        <v>0</v>
      </c>
      <c r="E149" s="232">
        <v>0</v>
      </c>
      <c r="F149" s="232">
        <v>0</v>
      </c>
      <c r="G149" s="232">
        <v>0</v>
      </c>
      <c r="H149" s="232">
        <v>0</v>
      </c>
      <c r="I149" s="232">
        <v>0</v>
      </c>
      <c r="J149" s="232">
        <v>0</v>
      </c>
      <c r="K149" s="232">
        <v>0</v>
      </c>
      <c r="L149" s="232">
        <v>0</v>
      </c>
      <c r="M149" s="232">
        <v>0</v>
      </c>
      <c r="N149" s="232">
        <v>0</v>
      </c>
      <c r="O149" s="51">
        <f>SUM(C149:N149)</f>
        <v>0</v>
      </c>
    </row>
    <row r="150" spans="1:15" x14ac:dyDescent="0.2">
      <c r="A150" s="12" t="s">
        <v>612</v>
      </c>
      <c r="C150" s="51">
        <f>+N148+C149-C157</f>
        <v>0</v>
      </c>
      <c r="D150" s="51">
        <f t="shared" ref="D150:N150" si="14">+C150+D149-D157</f>
        <v>0</v>
      </c>
      <c r="E150" s="51">
        <f t="shared" si="14"/>
        <v>0</v>
      </c>
      <c r="F150" s="51">
        <f t="shared" si="14"/>
        <v>0</v>
      </c>
      <c r="G150" s="51">
        <f t="shared" si="14"/>
        <v>0</v>
      </c>
      <c r="H150" s="51">
        <f t="shared" si="14"/>
        <v>0</v>
      </c>
      <c r="I150" s="51">
        <f t="shared" si="14"/>
        <v>0</v>
      </c>
      <c r="J150" s="51">
        <f t="shared" si="14"/>
        <v>0</v>
      </c>
      <c r="K150" s="51">
        <f t="shared" si="14"/>
        <v>0</v>
      </c>
      <c r="L150" s="51">
        <f t="shared" si="14"/>
        <v>0</v>
      </c>
      <c r="M150" s="51">
        <f t="shared" si="14"/>
        <v>0</v>
      </c>
      <c r="N150" s="51">
        <f t="shared" si="14"/>
        <v>0</v>
      </c>
      <c r="O150" s="440"/>
    </row>
    <row r="151" spans="1:15" x14ac:dyDescent="0.2">
      <c r="C151" s="50"/>
      <c r="D151" s="50"/>
      <c r="E151" s="50"/>
      <c r="F151" s="50"/>
      <c r="G151" s="50"/>
      <c r="H151" s="50"/>
      <c r="I151" s="50"/>
      <c r="J151" s="50"/>
      <c r="K151" s="50"/>
      <c r="L151" s="50"/>
      <c r="M151" s="50"/>
      <c r="N151" s="50"/>
      <c r="O151" s="50"/>
    </row>
    <row r="152" spans="1:15" x14ac:dyDescent="0.2">
      <c r="A152" s="27" t="s">
        <v>453</v>
      </c>
      <c r="B152" s="27"/>
      <c r="C152" s="161" t="s">
        <v>320</v>
      </c>
      <c r="D152" s="161" t="s">
        <v>321</v>
      </c>
      <c r="E152" s="161" t="s">
        <v>322</v>
      </c>
      <c r="F152" s="161" t="s">
        <v>323</v>
      </c>
      <c r="G152" s="161" t="s">
        <v>324</v>
      </c>
      <c r="H152" s="161" t="s">
        <v>325</v>
      </c>
      <c r="I152" s="161" t="s">
        <v>326</v>
      </c>
      <c r="J152" s="161" t="s">
        <v>327</v>
      </c>
      <c r="K152" s="161" t="s">
        <v>328</v>
      </c>
      <c r="L152" s="161" t="s">
        <v>329</v>
      </c>
      <c r="M152" s="161" t="s">
        <v>330</v>
      </c>
      <c r="N152" s="161" t="s">
        <v>331</v>
      </c>
      <c r="O152" s="161" t="s">
        <v>332</v>
      </c>
    </row>
    <row r="153" spans="1:15" x14ac:dyDescent="0.2">
      <c r="A153" s="12" t="s">
        <v>120</v>
      </c>
      <c r="C153" s="232">
        <v>0</v>
      </c>
      <c r="D153" s="232">
        <v>0</v>
      </c>
      <c r="E153" s="232">
        <v>0</v>
      </c>
      <c r="F153" s="232">
        <v>0</v>
      </c>
      <c r="G153" s="232">
        <v>0</v>
      </c>
      <c r="H153" s="232">
        <v>0</v>
      </c>
      <c r="I153" s="232">
        <v>0</v>
      </c>
      <c r="J153" s="232">
        <v>0</v>
      </c>
      <c r="K153" s="232">
        <v>0</v>
      </c>
      <c r="L153" s="232">
        <v>0</v>
      </c>
      <c r="M153" s="232">
        <v>0</v>
      </c>
      <c r="N153" s="232">
        <v>0</v>
      </c>
      <c r="O153" s="51">
        <f t="shared" ref="O153:O158" si="15">SUM(C153:N153)</f>
        <v>0</v>
      </c>
    </row>
    <row r="154" spans="1:15" x14ac:dyDescent="0.2">
      <c r="A154" s="12" t="s">
        <v>121</v>
      </c>
      <c r="C154" s="51">
        <f t="shared" ref="C154:N154" si="16">+$G$131*C146/12</f>
        <v>0</v>
      </c>
      <c r="D154" s="51">
        <f t="shared" si="16"/>
        <v>0</v>
      </c>
      <c r="E154" s="51">
        <f t="shared" si="16"/>
        <v>0</v>
      </c>
      <c r="F154" s="51">
        <f t="shared" si="16"/>
        <v>0</v>
      </c>
      <c r="G154" s="51">
        <f t="shared" si="16"/>
        <v>0</v>
      </c>
      <c r="H154" s="51">
        <f t="shared" si="16"/>
        <v>0</v>
      </c>
      <c r="I154" s="51">
        <f t="shared" si="16"/>
        <v>0</v>
      </c>
      <c r="J154" s="51">
        <f t="shared" si="16"/>
        <v>0</v>
      </c>
      <c r="K154" s="51">
        <f t="shared" si="16"/>
        <v>0</v>
      </c>
      <c r="L154" s="51">
        <f t="shared" si="16"/>
        <v>0</v>
      </c>
      <c r="M154" s="51">
        <f t="shared" si="16"/>
        <v>0</v>
      </c>
      <c r="N154" s="51">
        <f t="shared" si="16"/>
        <v>0</v>
      </c>
      <c r="O154" s="51">
        <f t="shared" si="15"/>
        <v>0</v>
      </c>
    </row>
    <row r="155" spans="1:15" x14ac:dyDescent="0.2">
      <c r="A155" s="12" t="s">
        <v>122</v>
      </c>
      <c r="C155" s="232">
        <v>0</v>
      </c>
      <c r="D155" s="232">
        <v>0</v>
      </c>
      <c r="E155" s="232">
        <v>0</v>
      </c>
      <c r="F155" s="232">
        <v>0</v>
      </c>
      <c r="G155" s="232">
        <v>0</v>
      </c>
      <c r="H155" s="232">
        <v>0</v>
      </c>
      <c r="I155" s="232">
        <v>0</v>
      </c>
      <c r="J155" s="232">
        <v>0</v>
      </c>
      <c r="K155" s="232">
        <v>0</v>
      </c>
      <c r="L155" s="232">
        <v>0</v>
      </c>
      <c r="M155" s="232">
        <v>0</v>
      </c>
      <c r="N155" s="232">
        <v>0</v>
      </c>
      <c r="O155" s="51">
        <f t="shared" si="15"/>
        <v>0</v>
      </c>
    </row>
    <row r="156" spans="1:15" x14ac:dyDescent="0.2">
      <c r="A156" s="12" t="s">
        <v>123</v>
      </c>
      <c r="C156" s="51">
        <f t="shared" ref="C156:N156" si="17">+$G$131*C148/12</f>
        <v>0</v>
      </c>
      <c r="D156" s="51">
        <f t="shared" si="17"/>
        <v>0</v>
      </c>
      <c r="E156" s="51">
        <f t="shared" si="17"/>
        <v>0</v>
      </c>
      <c r="F156" s="51">
        <f t="shared" si="17"/>
        <v>0</v>
      </c>
      <c r="G156" s="51">
        <f t="shared" si="17"/>
        <v>0</v>
      </c>
      <c r="H156" s="51">
        <f t="shared" si="17"/>
        <v>0</v>
      </c>
      <c r="I156" s="51">
        <f t="shared" si="17"/>
        <v>0</v>
      </c>
      <c r="J156" s="51">
        <f t="shared" si="17"/>
        <v>0</v>
      </c>
      <c r="K156" s="51">
        <f t="shared" si="17"/>
        <v>0</v>
      </c>
      <c r="L156" s="51">
        <f t="shared" si="17"/>
        <v>0</v>
      </c>
      <c r="M156" s="51">
        <f t="shared" si="17"/>
        <v>0</v>
      </c>
      <c r="N156" s="51">
        <f t="shared" si="17"/>
        <v>0</v>
      </c>
      <c r="O156" s="51">
        <f t="shared" si="15"/>
        <v>0</v>
      </c>
    </row>
    <row r="157" spans="1:15" x14ac:dyDescent="0.2">
      <c r="A157" s="12" t="s">
        <v>124</v>
      </c>
      <c r="C157" s="232">
        <v>0</v>
      </c>
      <c r="D157" s="232">
        <v>0</v>
      </c>
      <c r="E157" s="232">
        <v>0</v>
      </c>
      <c r="F157" s="232">
        <v>0</v>
      </c>
      <c r="G157" s="232">
        <v>0</v>
      </c>
      <c r="H157" s="232">
        <v>0</v>
      </c>
      <c r="I157" s="232">
        <v>0</v>
      </c>
      <c r="J157" s="232">
        <v>0</v>
      </c>
      <c r="K157" s="232">
        <v>0</v>
      </c>
      <c r="L157" s="232">
        <v>0</v>
      </c>
      <c r="M157" s="232">
        <v>0</v>
      </c>
      <c r="N157" s="232">
        <v>0</v>
      </c>
      <c r="O157" s="51">
        <f t="shared" si="15"/>
        <v>0</v>
      </c>
    </row>
    <row r="158" spans="1:15" x14ac:dyDescent="0.2">
      <c r="A158" s="12" t="s">
        <v>125</v>
      </c>
      <c r="C158" s="51">
        <f t="shared" ref="C158:N158" si="18">+$G$131*C150/12</f>
        <v>0</v>
      </c>
      <c r="D158" s="51">
        <f t="shared" si="18"/>
        <v>0</v>
      </c>
      <c r="E158" s="51">
        <f t="shared" si="18"/>
        <v>0</v>
      </c>
      <c r="F158" s="51">
        <f t="shared" si="18"/>
        <v>0</v>
      </c>
      <c r="G158" s="51">
        <f t="shared" si="18"/>
        <v>0</v>
      </c>
      <c r="H158" s="51">
        <f t="shared" si="18"/>
        <v>0</v>
      </c>
      <c r="I158" s="51">
        <f t="shared" si="18"/>
        <v>0</v>
      </c>
      <c r="J158" s="51">
        <f t="shared" si="18"/>
        <v>0</v>
      </c>
      <c r="K158" s="51">
        <f t="shared" si="18"/>
        <v>0</v>
      </c>
      <c r="L158" s="51">
        <f t="shared" si="18"/>
        <v>0</v>
      </c>
      <c r="M158" s="51">
        <f t="shared" si="18"/>
        <v>0</v>
      </c>
      <c r="N158" s="51">
        <f t="shared" si="18"/>
        <v>0</v>
      </c>
      <c r="O158" s="51">
        <f t="shared" si="15"/>
        <v>0</v>
      </c>
    </row>
    <row r="159" spans="1:15" x14ac:dyDescent="0.2">
      <c r="C159" s="50"/>
      <c r="D159" s="50"/>
      <c r="E159" s="50"/>
      <c r="F159" s="50"/>
      <c r="G159" s="50"/>
      <c r="H159" s="50"/>
      <c r="I159" s="50"/>
      <c r="J159" s="50"/>
      <c r="K159" s="50"/>
      <c r="L159" s="50"/>
      <c r="M159" s="50"/>
      <c r="N159" s="50"/>
    </row>
    <row r="160" spans="1:15" x14ac:dyDescent="0.2">
      <c r="A160" s="12" t="s">
        <v>126</v>
      </c>
      <c r="C160" s="50"/>
      <c r="D160" s="51">
        <f t="shared" ref="D160:D165" si="19">+O59+O99+O116+O153</f>
        <v>0</v>
      </c>
      <c r="E160" s="50"/>
      <c r="F160" s="50"/>
      <c r="G160" s="50"/>
      <c r="H160" s="50"/>
      <c r="I160" s="50"/>
      <c r="J160" s="50"/>
      <c r="K160" s="50"/>
      <c r="L160" s="50"/>
      <c r="M160" s="50"/>
      <c r="N160" s="50"/>
    </row>
    <row r="161" spans="1:14" x14ac:dyDescent="0.2">
      <c r="A161" s="12" t="s">
        <v>127</v>
      </c>
      <c r="C161" s="50"/>
      <c r="D161" s="51">
        <f t="shared" si="19"/>
        <v>0</v>
      </c>
      <c r="E161" s="50"/>
      <c r="F161" s="50"/>
      <c r="G161" s="50"/>
      <c r="H161" s="50"/>
      <c r="I161" s="50"/>
      <c r="J161" s="50"/>
      <c r="K161" s="50"/>
      <c r="L161" s="50"/>
      <c r="M161" s="50"/>
      <c r="N161" s="50"/>
    </row>
    <row r="162" spans="1:14" x14ac:dyDescent="0.2">
      <c r="A162" s="12" t="s">
        <v>128</v>
      </c>
      <c r="C162" s="50"/>
      <c r="D162" s="51">
        <f t="shared" si="19"/>
        <v>0</v>
      </c>
      <c r="E162" s="50"/>
      <c r="F162" s="50"/>
      <c r="G162" s="50"/>
      <c r="H162" s="50"/>
      <c r="I162" s="50"/>
      <c r="J162" s="50"/>
      <c r="K162" s="50"/>
      <c r="L162" s="50"/>
      <c r="M162" s="50"/>
      <c r="N162" s="50"/>
    </row>
    <row r="163" spans="1:14" x14ac:dyDescent="0.2">
      <c r="A163" s="12" t="s">
        <v>129</v>
      </c>
      <c r="C163" s="50"/>
      <c r="D163" s="51">
        <f t="shared" si="19"/>
        <v>0</v>
      </c>
      <c r="E163" s="50"/>
      <c r="F163" s="50"/>
      <c r="G163" s="50"/>
      <c r="H163" s="50"/>
      <c r="I163" s="50"/>
      <c r="J163" s="50"/>
      <c r="K163" s="50"/>
      <c r="L163" s="50"/>
      <c r="M163" s="50"/>
      <c r="N163" s="50"/>
    </row>
    <row r="164" spans="1:14" x14ac:dyDescent="0.2">
      <c r="A164" s="12" t="s">
        <v>130</v>
      </c>
      <c r="C164" s="50"/>
      <c r="D164" s="51">
        <f t="shared" si="19"/>
        <v>0</v>
      </c>
      <c r="E164" s="50"/>
      <c r="F164" s="50"/>
      <c r="G164" s="50"/>
      <c r="H164" s="50"/>
      <c r="I164" s="50"/>
      <c r="J164" s="50"/>
      <c r="K164" s="50"/>
      <c r="L164" s="50"/>
      <c r="M164" s="50"/>
      <c r="N164" s="50"/>
    </row>
    <row r="165" spans="1:14" x14ac:dyDescent="0.2">
      <c r="A165" s="12" t="s">
        <v>131</v>
      </c>
      <c r="C165" s="50"/>
      <c r="D165" s="51">
        <f t="shared" si="19"/>
        <v>0</v>
      </c>
      <c r="E165" s="50"/>
      <c r="F165" s="50"/>
      <c r="G165" s="50"/>
      <c r="H165" s="50"/>
      <c r="I165" s="50"/>
      <c r="J165" s="50"/>
      <c r="K165" s="50"/>
      <c r="L165" s="50"/>
      <c r="M165" s="50"/>
      <c r="N165" s="50"/>
    </row>
    <row r="166" spans="1:14" x14ac:dyDescent="0.2">
      <c r="C166" s="50"/>
      <c r="D166" s="50"/>
      <c r="E166" s="50"/>
      <c r="F166" s="50"/>
      <c r="G166" s="50"/>
      <c r="H166" s="50"/>
      <c r="I166" s="50"/>
      <c r="J166" s="50"/>
      <c r="K166" s="50"/>
      <c r="L166" s="50"/>
      <c r="M166" s="50"/>
      <c r="N166" s="50"/>
    </row>
    <row r="167" spans="1:14" ht="17" thickBot="1" x14ac:dyDescent="0.25">
      <c r="C167" s="50"/>
      <c r="D167" s="50"/>
      <c r="E167" s="50"/>
      <c r="F167" s="50"/>
      <c r="G167" s="50"/>
      <c r="H167" s="50"/>
      <c r="I167" s="50"/>
      <c r="J167" s="50"/>
      <c r="K167" s="50"/>
      <c r="L167" s="50"/>
      <c r="M167" s="50"/>
      <c r="N167" s="50"/>
    </row>
    <row r="168" spans="1:14" x14ac:dyDescent="0.2">
      <c r="A168" s="699" t="s">
        <v>281</v>
      </c>
      <c r="B168" s="700"/>
      <c r="C168" s="700"/>
      <c r="D168" s="700"/>
      <c r="E168" s="700"/>
      <c r="F168" s="700"/>
      <c r="G168" s="700"/>
      <c r="H168" s="700"/>
      <c r="I168" s="700"/>
      <c r="J168" s="700"/>
      <c r="K168" s="700"/>
      <c r="L168" s="700"/>
      <c r="M168" s="700"/>
      <c r="N168" s="701"/>
    </row>
    <row r="169" spans="1:14" x14ac:dyDescent="0.2">
      <c r="A169" s="575"/>
      <c r="B169" s="572"/>
      <c r="C169" s="572"/>
      <c r="D169" s="572"/>
      <c r="E169" s="572"/>
      <c r="F169" s="572"/>
      <c r="G169" s="572"/>
      <c r="H169" s="572"/>
      <c r="I169" s="572"/>
      <c r="J169" s="572"/>
      <c r="K169" s="572"/>
      <c r="L169" s="572"/>
      <c r="M169" s="572"/>
      <c r="N169" s="573"/>
    </row>
    <row r="170" spans="1:14" x14ac:dyDescent="0.2">
      <c r="A170" s="575"/>
      <c r="B170" s="572"/>
      <c r="C170" s="572"/>
      <c r="D170" s="572"/>
      <c r="E170" s="572"/>
      <c r="F170" s="572"/>
      <c r="G170" s="572"/>
      <c r="H170" s="572"/>
      <c r="I170" s="572"/>
      <c r="J170" s="572"/>
      <c r="K170" s="572"/>
      <c r="L170" s="572"/>
      <c r="M170" s="572"/>
      <c r="N170" s="573"/>
    </row>
    <row r="171" spans="1:14" x14ac:dyDescent="0.2">
      <c r="A171" s="22"/>
      <c r="B171" s="18"/>
      <c r="C171" s="91"/>
      <c r="D171" s="91"/>
      <c r="E171" s="91"/>
      <c r="F171" s="91"/>
      <c r="G171" s="91"/>
      <c r="H171" s="91"/>
      <c r="I171" s="91"/>
      <c r="J171" s="91"/>
      <c r="K171" s="91"/>
      <c r="L171" s="91"/>
      <c r="M171" s="91"/>
      <c r="N171" s="92"/>
    </row>
    <row r="172" spans="1:14" x14ac:dyDescent="0.2">
      <c r="A172" s="23" t="s">
        <v>454</v>
      </c>
      <c r="B172" s="82"/>
      <c r="C172" s="404" t="s">
        <v>320</v>
      </c>
      <c r="D172" s="404" t="s">
        <v>321</v>
      </c>
      <c r="E172" s="404" t="s">
        <v>322</v>
      </c>
      <c r="F172" s="404" t="s">
        <v>323</v>
      </c>
      <c r="G172" s="404" t="s">
        <v>324</v>
      </c>
      <c r="H172" s="404" t="s">
        <v>325</v>
      </c>
      <c r="I172" s="404" t="s">
        <v>326</v>
      </c>
      <c r="J172" s="404" t="s">
        <v>327</v>
      </c>
      <c r="K172" s="404" t="s">
        <v>328</v>
      </c>
      <c r="L172" s="404" t="s">
        <v>329</v>
      </c>
      <c r="M172" s="404" t="s">
        <v>330</v>
      </c>
      <c r="N172" s="405" t="s">
        <v>331</v>
      </c>
    </row>
    <row r="173" spans="1:14" x14ac:dyDescent="0.2">
      <c r="A173" s="22" t="s">
        <v>319</v>
      </c>
      <c r="B173" s="18"/>
      <c r="C173" s="162">
        <f>+'Cash Flow'!C64</f>
        <v>0</v>
      </c>
      <c r="D173" s="162">
        <f>+'Cash Flow'!D64</f>
        <v>0</v>
      </c>
      <c r="E173" s="162">
        <f>+'Cash Flow'!E64</f>
        <v>0</v>
      </c>
      <c r="F173" s="162">
        <f>+'Cash Flow'!F64</f>
        <v>0</v>
      </c>
      <c r="G173" s="162">
        <f>+'Cash Flow'!G64</f>
        <v>0</v>
      </c>
      <c r="H173" s="162">
        <f>+'Cash Flow'!H64</f>
        <v>0</v>
      </c>
      <c r="I173" s="162">
        <f>+'Cash Flow'!I64</f>
        <v>0</v>
      </c>
      <c r="J173" s="162">
        <f>+'Cash Flow'!J64</f>
        <v>0</v>
      </c>
      <c r="K173" s="162">
        <f>+'Cash Flow'!K64</f>
        <v>0</v>
      </c>
      <c r="L173" s="162">
        <f>+'Cash Flow'!L64</f>
        <v>0</v>
      </c>
      <c r="M173" s="162">
        <f>+'Cash Flow'!M64</f>
        <v>0</v>
      </c>
      <c r="N173" s="203">
        <f>+'Cash Flow'!N64</f>
        <v>0</v>
      </c>
    </row>
    <row r="174" spans="1:14" x14ac:dyDescent="0.2">
      <c r="A174" s="22" t="s">
        <v>359</v>
      </c>
      <c r="B174" s="18"/>
      <c r="C174" s="51">
        <f>'Cash Flow'!B125</f>
        <v>0</v>
      </c>
      <c r="D174" s="51">
        <f>'Cash Flow'!C125</f>
        <v>0</v>
      </c>
      <c r="E174" s="51">
        <f>'Cash Flow'!D125</f>
        <v>0</v>
      </c>
      <c r="F174" s="51">
        <f>'Cash Flow'!E125</f>
        <v>0</v>
      </c>
      <c r="G174" s="51">
        <f>'Cash Flow'!F125</f>
        <v>0</v>
      </c>
      <c r="H174" s="51">
        <f>'Cash Flow'!G125</f>
        <v>0</v>
      </c>
      <c r="I174" s="51">
        <f>'Cash Flow'!H125</f>
        <v>0</v>
      </c>
      <c r="J174" s="51">
        <f>'Cash Flow'!I125</f>
        <v>0</v>
      </c>
      <c r="K174" s="51">
        <f>'Cash Flow'!J125</f>
        <v>0</v>
      </c>
      <c r="L174" s="51">
        <f>'Cash Flow'!K125</f>
        <v>0</v>
      </c>
      <c r="M174" s="51">
        <f>'Cash Flow'!L125</f>
        <v>0</v>
      </c>
      <c r="N174" s="189">
        <f>'Cash Flow'!M125</f>
        <v>0</v>
      </c>
    </row>
    <row r="175" spans="1:14" x14ac:dyDescent="0.2">
      <c r="A175" s="22" t="s">
        <v>451</v>
      </c>
      <c r="B175" s="18"/>
      <c r="C175" s="51">
        <f>'Cash Flow'!B186</f>
        <v>0</v>
      </c>
      <c r="D175" s="51">
        <f>'Cash Flow'!C186</f>
        <v>0</v>
      </c>
      <c r="E175" s="51">
        <f>'Cash Flow'!D186</f>
        <v>0</v>
      </c>
      <c r="F175" s="51">
        <f>'Cash Flow'!E186</f>
        <v>0</v>
      </c>
      <c r="G175" s="51">
        <f>'Cash Flow'!F186</f>
        <v>0</v>
      </c>
      <c r="H175" s="51">
        <f>'Cash Flow'!G186</f>
        <v>0</v>
      </c>
      <c r="I175" s="51">
        <f>'Cash Flow'!H186</f>
        <v>0</v>
      </c>
      <c r="J175" s="51">
        <f>'Cash Flow'!I186</f>
        <v>0</v>
      </c>
      <c r="K175" s="51">
        <f>'Cash Flow'!J186</f>
        <v>0</v>
      </c>
      <c r="L175" s="51">
        <f>'Cash Flow'!K186</f>
        <v>0</v>
      </c>
      <c r="M175" s="51">
        <f>'Cash Flow'!L186</f>
        <v>0</v>
      </c>
      <c r="N175" s="189">
        <f>'Cash Flow'!M186</f>
        <v>0</v>
      </c>
    </row>
    <row r="176" spans="1:14" x14ac:dyDescent="0.2">
      <c r="A176" s="22"/>
      <c r="B176" s="18"/>
      <c r="C176" s="91"/>
      <c r="D176" s="91"/>
      <c r="E176" s="91"/>
      <c r="F176" s="91"/>
      <c r="G176" s="91"/>
      <c r="H176" s="91"/>
      <c r="I176" s="91"/>
      <c r="J176" s="91"/>
      <c r="K176" s="91"/>
      <c r="L176" s="91"/>
      <c r="M176" s="91"/>
      <c r="N176" s="92"/>
    </row>
    <row r="177" spans="1:14" x14ac:dyDescent="0.2">
      <c r="A177" s="702" t="s">
        <v>282</v>
      </c>
      <c r="B177" s="572"/>
      <c r="C177" s="572"/>
      <c r="D177" s="572"/>
      <c r="E177" s="572"/>
      <c r="F177" s="572"/>
      <c r="G177" s="572"/>
      <c r="H177" s="572"/>
      <c r="I177" s="572"/>
      <c r="J177" s="572"/>
      <c r="K177" s="572"/>
      <c r="L177" s="572"/>
      <c r="M177" s="572"/>
      <c r="N177" s="573"/>
    </row>
    <row r="178" spans="1:14" x14ac:dyDescent="0.2">
      <c r="A178" s="575"/>
      <c r="B178" s="572"/>
      <c r="C178" s="572"/>
      <c r="D178" s="572"/>
      <c r="E178" s="572"/>
      <c r="F178" s="572"/>
      <c r="G178" s="572"/>
      <c r="H178" s="572"/>
      <c r="I178" s="572"/>
      <c r="J178" s="572"/>
      <c r="K178" s="572"/>
      <c r="L178" s="572"/>
      <c r="M178" s="572"/>
      <c r="N178" s="573"/>
    </row>
    <row r="179" spans="1:14" x14ac:dyDescent="0.2">
      <c r="A179" s="22"/>
      <c r="B179" s="18" t="s">
        <v>283</v>
      </c>
      <c r="C179" s="91"/>
      <c r="D179" s="91"/>
      <c r="E179" s="91"/>
      <c r="F179" s="91"/>
      <c r="G179" s="91"/>
      <c r="H179" s="91"/>
      <c r="I179" s="91"/>
      <c r="J179" s="91"/>
      <c r="K179" s="91"/>
      <c r="L179" s="91"/>
      <c r="M179" s="91"/>
      <c r="N179" s="92"/>
    </row>
    <row r="180" spans="1:14" x14ac:dyDescent="0.2">
      <c r="A180" s="22"/>
      <c r="B180" s="394" t="s">
        <v>133</v>
      </c>
      <c r="C180" s="582" t="s">
        <v>686</v>
      </c>
      <c r="D180" s="572"/>
      <c r="E180" s="572"/>
      <c r="F180" s="572"/>
      <c r="G180" s="572"/>
      <c r="H180" s="572"/>
      <c r="I180" s="572"/>
      <c r="J180" s="572"/>
      <c r="K180" s="572"/>
      <c r="L180" s="572"/>
      <c r="M180" s="572"/>
      <c r="N180" s="573"/>
    </row>
    <row r="181" spans="1:14" x14ac:dyDescent="0.2">
      <c r="A181" s="22"/>
      <c r="B181" s="394"/>
      <c r="C181" s="572"/>
      <c r="D181" s="572"/>
      <c r="E181" s="572"/>
      <c r="F181" s="572"/>
      <c r="G181" s="572"/>
      <c r="H181" s="572"/>
      <c r="I181" s="572"/>
      <c r="J181" s="572"/>
      <c r="K181" s="572"/>
      <c r="L181" s="572"/>
      <c r="M181" s="572"/>
      <c r="N181" s="573"/>
    </row>
    <row r="182" spans="1:14" x14ac:dyDescent="0.2">
      <c r="A182" s="22"/>
      <c r="B182" s="394" t="s">
        <v>134</v>
      </c>
      <c r="C182" s="582" t="s">
        <v>687</v>
      </c>
      <c r="D182" s="572"/>
      <c r="E182" s="572"/>
      <c r="F182" s="572"/>
      <c r="G182" s="572"/>
      <c r="H182" s="572"/>
      <c r="I182" s="572"/>
      <c r="J182" s="572"/>
      <c r="K182" s="572"/>
      <c r="L182" s="572"/>
      <c r="M182" s="572"/>
      <c r="N182" s="573"/>
    </row>
    <row r="183" spans="1:14" x14ac:dyDescent="0.2">
      <c r="A183" s="22"/>
      <c r="B183" s="394"/>
      <c r="C183" s="572"/>
      <c r="D183" s="572"/>
      <c r="E183" s="572"/>
      <c r="F183" s="572"/>
      <c r="G183" s="572"/>
      <c r="H183" s="572"/>
      <c r="I183" s="572"/>
      <c r="J183" s="572"/>
      <c r="K183" s="572"/>
      <c r="L183" s="572"/>
      <c r="M183" s="572"/>
      <c r="N183" s="573"/>
    </row>
    <row r="184" spans="1:14" x14ac:dyDescent="0.2">
      <c r="A184" s="22"/>
      <c r="B184" s="394" t="s">
        <v>135</v>
      </c>
      <c r="C184" s="582" t="s">
        <v>688</v>
      </c>
      <c r="D184" s="572"/>
      <c r="E184" s="572"/>
      <c r="F184" s="572"/>
      <c r="G184" s="572"/>
      <c r="H184" s="572"/>
      <c r="I184" s="572"/>
      <c r="J184" s="572"/>
      <c r="K184" s="572"/>
      <c r="L184" s="572"/>
      <c r="M184" s="572"/>
      <c r="N184" s="573"/>
    </row>
    <row r="185" spans="1:14" x14ac:dyDescent="0.2">
      <c r="A185" s="22"/>
      <c r="B185" s="394"/>
      <c r="C185" s="572"/>
      <c r="D185" s="572"/>
      <c r="E185" s="572"/>
      <c r="F185" s="572"/>
      <c r="G185" s="572"/>
      <c r="H185" s="572"/>
      <c r="I185" s="572"/>
      <c r="J185" s="572"/>
      <c r="K185" s="572"/>
      <c r="L185" s="572"/>
      <c r="M185" s="572"/>
      <c r="N185" s="573"/>
    </row>
    <row r="186" spans="1:14" x14ac:dyDescent="0.2">
      <c r="A186" s="22"/>
      <c r="B186" s="394"/>
      <c r="C186" s="572"/>
      <c r="D186" s="572"/>
      <c r="E186" s="572"/>
      <c r="F186" s="572"/>
      <c r="G186" s="572"/>
      <c r="H186" s="572"/>
      <c r="I186" s="572"/>
      <c r="J186" s="572"/>
      <c r="K186" s="572"/>
      <c r="L186" s="572"/>
      <c r="M186" s="572"/>
      <c r="N186" s="573"/>
    </row>
    <row r="187" spans="1:14" x14ac:dyDescent="0.2">
      <c r="A187" s="22"/>
      <c r="B187" s="394" t="s">
        <v>136</v>
      </c>
      <c r="C187" s="582" t="s">
        <v>689</v>
      </c>
      <c r="D187" s="572"/>
      <c r="E187" s="572"/>
      <c r="F187" s="572"/>
      <c r="G187" s="572"/>
      <c r="H187" s="572"/>
      <c r="I187" s="572"/>
      <c r="J187" s="572"/>
      <c r="K187" s="572"/>
      <c r="L187" s="572"/>
      <c r="M187" s="572"/>
      <c r="N187" s="573"/>
    </row>
    <row r="188" spans="1:14" x14ac:dyDescent="0.2">
      <c r="A188" s="22"/>
      <c r="B188" s="18"/>
      <c r="C188" s="572"/>
      <c r="D188" s="572"/>
      <c r="E188" s="572"/>
      <c r="F188" s="572"/>
      <c r="G188" s="572"/>
      <c r="H188" s="572"/>
      <c r="I188" s="572"/>
      <c r="J188" s="572"/>
      <c r="K188" s="572"/>
      <c r="L188" s="572"/>
      <c r="M188" s="572"/>
      <c r="N188" s="573"/>
    </row>
    <row r="189" spans="1:14" x14ac:dyDescent="0.2">
      <c r="A189" s="22"/>
      <c r="B189" s="18"/>
      <c r="C189" s="91"/>
      <c r="D189" s="91"/>
      <c r="E189" s="91"/>
      <c r="F189" s="91"/>
      <c r="G189" s="91"/>
      <c r="H189" s="91"/>
      <c r="I189" s="91"/>
      <c r="J189" s="91"/>
      <c r="K189" s="91"/>
      <c r="L189" s="91"/>
      <c r="M189" s="91"/>
      <c r="N189" s="92"/>
    </row>
    <row r="190" spans="1:14" x14ac:dyDescent="0.2">
      <c r="A190" s="23" t="s">
        <v>284</v>
      </c>
      <c r="B190" s="443"/>
      <c r="C190" s="444"/>
      <c r="D190" s="444"/>
      <c r="E190" s="444"/>
      <c r="F190" s="444"/>
      <c r="G190" s="444"/>
      <c r="H190" s="444"/>
      <c r="I190" s="444"/>
      <c r="J190" s="444"/>
      <c r="K190" s="444"/>
      <c r="L190" s="444"/>
      <c r="M190" s="444"/>
      <c r="N190" s="445"/>
    </row>
    <row r="191" spans="1:14" x14ac:dyDescent="0.2">
      <c r="A191" s="22" t="s">
        <v>595</v>
      </c>
      <c r="B191" s="277" t="s">
        <v>285</v>
      </c>
      <c r="C191" s="444"/>
      <c r="D191" s="444"/>
      <c r="E191" s="444"/>
      <c r="F191" s="444"/>
      <c r="G191" s="444"/>
      <c r="H191" s="444"/>
      <c r="I191" s="444"/>
      <c r="J191" s="444"/>
      <c r="K191" s="444"/>
      <c r="L191" s="444"/>
      <c r="M191" s="444"/>
      <c r="N191" s="445"/>
    </row>
    <row r="192" spans="1:14" x14ac:dyDescent="0.2">
      <c r="A192" s="22"/>
      <c r="B192" s="277"/>
      <c r="C192" s="444"/>
      <c r="D192" s="444"/>
      <c r="E192" s="444"/>
      <c r="F192" s="444"/>
      <c r="G192" s="444"/>
      <c r="H192" s="444"/>
      <c r="I192" s="444"/>
      <c r="J192" s="444"/>
      <c r="K192" s="444"/>
      <c r="L192" s="444"/>
      <c r="M192" s="444"/>
      <c r="N192" s="445"/>
    </row>
    <row r="193" spans="1:14" x14ac:dyDescent="0.2">
      <c r="A193" s="23" t="s">
        <v>286</v>
      </c>
      <c r="B193" s="277"/>
      <c r="C193" s="444"/>
      <c r="D193" s="444"/>
      <c r="E193" s="444"/>
      <c r="F193" s="444"/>
      <c r="G193" s="444"/>
      <c r="H193" s="444"/>
      <c r="I193" s="444"/>
      <c r="J193" s="444"/>
      <c r="K193" s="444"/>
      <c r="L193" s="444"/>
      <c r="M193" s="444"/>
      <c r="N193" s="445"/>
    </row>
    <row r="194" spans="1:14" ht="17" thickBot="1" x14ac:dyDescent="0.25">
      <c r="A194" s="25"/>
      <c r="B194" s="282" t="s">
        <v>690</v>
      </c>
      <c r="C194" s="446"/>
      <c r="D194" s="446"/>
      <c r="E194" s="446"/>
      <c r="F194" s="446"/>
      <c r="G194" s="446"/>
      <c r="H194" s="446"/>
      <c r="I194" s="446"/>
      <c r="J194" s="446"/>
      <c r="K194" s="446"/>
      <c r="L194" s="446"/>
      <c r="M194" s="446"/>
      <c r="N194" s="447"/>
    </row>
  </sheetData>
  <sheetProtection sheet="1" objects="1" scenarios="1"/>
  <mergeCells count="26">
    <mergeCell ref="G1:H1"/>
    <mergeCell ref="A15:H16"/>
    <mergeCell ref="B41:H43"/>
    <mergeCell ref="B18:H19"/>
    <mergeCell ref="A30:H31"/>
    <mergeCell ref="A6:C6"/>
    <mergeCell ref="A8:H10"/>
    <mergeCell ref="A12:H13"/>
    <mergeCell ref="A66:H68"/>
    <mergeCell ref="B33:H34"/>
    <mergeCell ref="B35:H36"/>
    <mergeCell ref="B38:H40"/>
    <mergeCell ref="B70:H71"/>
    <mergeCell ref="B134:H135"/>
    <mergeCell ref="B127:H129"/>
    <mergeCell ref="C187:N188"/>
    <mergeCell ref="A168:N170"/>
    <mergeCell ref="A177:N178"/>
    <mergeCell ref="C180:N181"/>
    <mergeCell ref="C182:N183"/>
    <mergeCell ref="C184:N186"/>
    <mergeCell ref="B76:H78"/>
    <mergeCell ref="B79:H81"/>
    <mergeCell ref="B74:H74"/>
    <mergeCell ref="B72:H73"/>
    <mergeCell ref="A123:H125"/>
  </mergeCells>
  <phoneticPr fontId="0" type="noConversion"/>
  <printOptions horizontalCentered="1"/>
  <pageMargins left="0.25" right="0.25" top="0.25" bottom="0.75" header="0.25" footer="0.25"/>
  <pageSetup scale="24" orientation="portrait" blackAndWhite="1" horizontalDpi="300" verticalDpi="300" r:id="rId1"/>
  <headerFooter alignWithMargins="0">
    <oddFooter>&amp;C&amp;"Times New Roman,Regular"&amp;12Appendix</oddFooter>
  </headerFooter>
  <rowBreaks count="1" manualBreakCount="1">
    <brk id="10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Button 1">
              <controlPr defaultSize="0" print="0" autoFill="0" autoPict="0" macro="[0]!Print_Equity_and_Debt_Worksheet">
                <anchor moveWithCells="1">
                  <from>
                    <xdr:col>0</xdr:col>
                    <xdr:colOff>0</xdr:colOff>
                    <xdr:row>2</xdr:row>
                    <xdr:rowOff>165100</xdr:rowOff>
                  </from>
                  <to>
                    <xdr:col>2</xdr:col>
                    <xdr:colOff>203200</xdr:colOff>
                    <xdr:row>4</xdr:row>
                    <xdr:rowOff>0</xdr:rowOff>
                  </to>
                </anchor>
              </controlPr>
            </control>
          </mc:Choice>
          <mc:Fallback/>
        </mc:AlternateContent>
        <mc:AlternateContent xmlns:mc="http://schemas.openxmlformats.org/markup-compatibility/2006">
          <mc:Choice Requires="x14">
            <control shapeId="16386" r:id="rId5" name="Button 2">
              <controlPr defaultSize="0" print="0" autoFill="0" autoPict="0" macro="[0]!Equity_and_Debt_Instructions">
                <anchor moveWithCells="1">
                  <from>
                    <xdr:col>0</xdr:col>
                    <xdr:colOff>0</xdr:colOff>
                    <xdr:row>0</xdr:row>
                    <xdr:rowOff>177800</xdr:rowOff>
                  </from>
                  <to>
                    <xdr:col>2</xdr:col>
                    <xdr:colOff>203200</xdr:colOff>
                    <xdr:row>2</xdr:row>
                    <xdr:rowOff>0</xdr:rowOff>
                  </to>
                </anchor>
              </controlPr>
            </control>
          </mc:Choice>
          <mc:Fallback/>
        </mc:AlternateContent>
      </controls>
    </mc:Choice>
    <mc:Fallback/>
  </mc:AlternateConten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16</vt:i4>
      </vt:variant>
    </vt:vector>
  </HeadingPairs>
  <TitlesOfParts>
    <vt:vector size="16" baseType="lpstr">
      <vt:lpstr>Introduction</vt:lpstr>
      <vt:lpstr>Company Info</vt:lpstr>
      <vt:lpstr>Existing Company Set-Up </vt:lpstr>
      <vt:lpstr>Start-up Company Set-Up </vt:lpstr>
      <vt:lpstr>Sales</vt:lpstr>
      <vt:lpstr>Inventory</vt:lpstr>
      <vt:lpstr>Operating Expenses</vt:lpstr>
      <vt:lpstr>Capital Budget</vt:lpstr>
      <vt:lpstr>Equity &amp; Debt</vt:lpstr>
      <vt:lpstr>Amortization Schedule</vt:lpstr>
      <vt:lpstr>Monthly Income Statement</vt:lpstr>
      <vt:lpstr>Cash Flow</vt:lpstr>
      <vt:lpstr>Year-End Income Statement</vt:lpstr>
      <vt:lpstr>Year-End Balance Sheet</vt:lpstr>
      <vt:lpstr>Ratio Analysis</vt:lpstr>
      <vt:lpstr>Print Options</vt:lpstr>
    </vt:vector>
  </TitlesOfParts>
  <Company>JZ Company,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 Zimmerman</dc:creator>
  <cp:lastModifiedBy>Microsoft Office User</cp:lastModifiedBy>
  <cp:lastPrinted>2012-10-30T17:37:52Z</cp:lastPrinted>
  <dcterms:created xsi:type="dcterms:W3CDTF">2001-11-13T20:10:16Z</dcterms:created>
  <dcterms:modified xsi:type="dcterms:W3CDTF">2017-07-19T20:34:40Z</dcterms:modified>
</cp:coreProperties>
</file>